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8190" tabRatio="553" activeTab="0"/>
  </bookViews>
  <sheets>
    <sheet name="Данные по городу-район" sheetId="1" r:id="rId1"/>
  </sheets>
  <definedNames>
    <definedName name="_xlnm.Print_Titles" localSheetId="0">'Данные по городу-район'!$13:$14</definedName>
    <definedName name="_xlnm.Print_Area" localSheetId="0">'Данные по городу-район'!$A$2:$O$136</definedName>
  </definedNames>
  <calcPr fullCalcOnLoad="1"/>
</workbook>
</file>

<file path=xl/sharedStrings.xml><?xml version="1.0" encoding="utf-8"?>
<sst xmlns="http://schemas.openxmlformats.org/spreadsheetml/2006/main" count="135" uniqueCount="76">
  <si>
    <t>ПРИЛОЖЕНИЕ</t>
  </si>
  <si>
    <t>НАИМЕНОВАНИЕ ПОКАЗАТЕЛЕЙ</t>
  </si>
  <si>
    <t>отчет</t>
  </si>
  <si>
    <t>оценка</t>
  </si>
  <si>
    <t>прогноз</t>
  </si>
  <si>
    <t>в % к пред. году в действ.ценах</t>
  </si>
  <si>
    <t>в том числе сельскохозяйственных организаций</t>
  </si>
  <si>
    <t>в % к предыдущему году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</si>
  <si>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</si>
  <si>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 в натуральном выражении:</t>
  </si>
  <si>
    <t>Кукуруза, тыс.тонн</t>
  </si>
  <si>
    <t>в том числе в личных подсобных хозяйствах</t>
  </si>
  <si>
    <t>Объем услуг транспорта, млн. руб.</t>
  </si>
  <si>
    <t xml:space="preserve">    в % к пред. году в дейст.ценах</t>
  </si>
  <si>
    <t>Оборот розничной торговли, млн.руб.</t>
  </si>
  <si>
    <t>Оборот общественного питания, млн.руб.</t>
  </si>
  <si>
    <t>Сальдированный финансовый результат, млн. руб.</t>
  </si>
  <si>
    <t xml:space="preserve">    в % к пред.  году</t>
  </si>
  <si>
    <t>Убыток по всем видам деятельности,  
млн. руб.</t>
  </si>
  <si>
    <t>Фонд заработной платы (ФОТ), млн.руб.</t>
  </si>
  <si>
    <t>сельскохозяйственных организациях</t>
  </si>
  <si>
    <t>личных подсобных хозяйствах</t>
  </si>
  <si>
    <t xml:space="preserve">в том числе:  </t>
  </si>
  <si>
    <t>Убыток по всем видам деятельности,  млн. руб.</t>
  </si>
  <si>
    <t>Среднемесячная заработная плата, рублей</t>
  </si>
  <si>
    <t xml:space="preserve">Инвестиции в основной капитал за счет всех источников финансирования (без неформальной экономики),  млн.руб.     </t>
  </si>
  <si>
    <t xml:space="preserve">    в % к пред. году </t>
  </si>
  <si>
    <t>в том числе в:</t>
  </si>
  <si>
    <t>крестьянских (фермерских) хозяйствах и хозяйствах индивидуальных предпринимателей</t>
  </si>
  <si>
    <t xml:space="preserve">Лабинского городского поселения                                                                        </t>
  </si>
  <si>
    <t>Зерно (в весе после доработки), тонн</t>
  </si>
  <si>
    <t>Сахарная свекла, тонн</t>
  </si>
  <si>
    <t>Масличные культуры,  тонн</t>
  </si>
  <si>
    <t>подсолнечник, тонн</t>
  </si>
  <si>
    <t>картофель, тонн</t>
  </si>
  <si>
    <t>овощи,  тонн.</t>
  </si>
  <si>
    <t>скот и птица (в живом весе), тонн.</t>
  </si>
  <si>
    <t>молоко, тонн.</t>
  </si>
  <si>
    <t>Соя, тонн</t>
  </si>
  <si>
    <t>Лабинского района</t>
  </si>
  <si>
    <t xml:space="preserve"> Лабинского городского поселения</t>
  </si>
  <si>
    <t>Численность занятых в экономике,  тыс.человек</t>
  </si>
  <si>
    <t>район отчет</t>
  </si>
  <si>
    <t>район отчет по полному кругу предприятий</t>
  </si>
  <si>
    <t>745,2 (354,5)</t>
  </si>
  <si>
    <t xml:space="preserve"> к постановлению администрации</t>
  </si>
  <si>
    <t>Объем выполненных работ по виду деятельности "строительство", млн.руб.</t>
  </si>
  <si>
    <t>Доходы предприятий курортно-туристического комплекса - всего, млн.руб.</t>
  </si>
  <si>
    <t>Водоснабжение; водоотведение, организация сбора и утилизации отходов, деятельность по ликвидации загрязнений, млн. руб.</t>
  </si>
  <si>
    <t xml:space="preserve">Инвестиции в основной капитал за счет всех источников финансирования, млн.руб.     </t>
  </si>
  <si>
    <t>Промышленная деятельность  
(объем отгруженной продукции), млн. руб.</t>
  </si>
  <si>
    <t>Добыча полезных ископаемых, млн.руб.</t>
  </si>
  <si>
    <t>яйца, млн. штук</t>
  </si>
  <si>
    <t>Добыча полезных ископаемых, млн.руб</t>
  </si>
  <si>
    <t>Обрабатывающие производства, млн.руб</t>
  </si>
  <si>
    <t>в % к пред. году в сопост.ценах</t>
  </si>
  <si>
    <t>Индекс-дефлятор, в % к пред. году</t>
  </si>
  <si>
    <t>в % к пред. году в дейст.ценах</t>
  </si>
  <si>
    <t>в % к пред. году</t>
  </si>
  <si>
    <t>в % к пред.  году</t>
  </si>
  <si>
    <t>в том числе по видам экономической деятельности:</t>
  </si>
  <si>
    <t>Прибыль прибыльных  предприятий, млн.руб.</t>
  </si>
  <si>
    <t>Численность работающих для расчета среднемесячной заработной платы, тыс. человек</t>
  </si>
  <si>
    <t xml:space="preserve">ПРОГНОЗ </t>
  </si>
  <si>
    <t xml:space="preserve">социально-экономического развития </t>
  </si>
  <si>
    <t>Лабинского городского поселения Лабинского района</t>
  </si>
  <si>
    <t>Уровень регистрируемой  безработицы  к численности трудоспособного населения в трудоспособном возрасте, в %</t>
  </si>
  <si>
    <t>Обеспечение элекрической энергией, газом и паром: кондиционирование воздуха,              млн. руб.</t>
  </si>
  <si>
    <t>Объем продукции сельского хозяйства всех сельхозпроизводителей, млн.руб</t>
  </si>
  <si>
    <t>на 2019 год и плановый период 2020 и 2021 годов</t>
  </si>
  <si>
    <t>2019 г. в % к   2017 г.</t>
  </si>
  <si>
    <t>2021 г. в % к    2017 г.</t>
  </si>
  <si>
    <t xml:space="preserve">Заместитель главы администрации </t>
  </si>
  <si>
    <t>П.В. Манаков</t>
  </si>
  <si>
    <r>
      <t>Производство и распределение электроэнергии, газа и воды</t>
    </r>
    <r>
      <rPr>
        <sz val="14"/>
        <rFont val="Times New Roman"/>
        <family val="1"/>
      </rPr>
      <t>,</t>
    </r>
    <r>
      <rPr>
        <b/>
        <sz val="14"/>
        <rFont val="Times New Roman"/>
        <family val="1"/>
      </rPr>
      <t>млн.руб</t>
    </r>
  </si>
  <si>
    <t>от 14.11.2018  № 1190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</si>
</sst>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"/>
    <numFmt numFmtId="176" formatCode="#,##0.00;\-#,##0.00"/>
    <numFmt numFmtId="177" formatCode="#,##0.000;\-#,##0.000"/>
    <numFmt numFmtId="178" formatCode="#,##0.0000;\-#,##0.0000"/>
    <numFmt numFmtId="179" formatCode="0.0000"/>
    <numFmt numFmtId="180" formatCode="#,##0.0;\-#,##0.0"/>
    <numFmt numFmtId="181" formatCode="#,##0;\-#,##0"/>
    <numFmt numFmtId="182" formatCode="0.000000"/>
    <numFmt numFmtId="183" formatCode="0.00000"/>
    <numFmt numFmtId="184" formatCode="0.000000000"/>
    <numFmt numFmtId="185" formatCode="0.00000000"/>
    <numFmt numFmtId="186" formatCode="0.000000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2"/>
      <name val="Arial Cyr"/>
      <family val="2"/>
    </font>
    <font>
      <sz val="18"/>
      <name val="Times New Roman Cyr"/>
      <family val="1"/>
    </font>
    <font>
      <sz val="18"/>
      <name val="Arial Cyr"/>
      <family val="2"/>
    </font>
    <font>
      <sz val="16"/>
      <name val="Times New Roman"/>
      <family val="1"/>
    </font>
    <font>
      <sz val="22"/>
      <name val="Times New Roman"/>
      <family val="1"/>
    </font>
    <font>
      <sz val="22"/>
      <name val="Arial Cyr"/>
      <family val="2"/>
    </font>
    <font>
      <sz val="22"/>
      <name val="Times New Roman Cyr"/>
      <family val="1"/>
    </font>
    <font>
      <b/>
      <sz val="22"/>
      <name val="Times New Roman"/>
      <family val="1"/>
    </font>
    <font>
      <b/>
      <sz val="18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4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172" fontId="20" fillId="0" borderId="11" xfId="0" applyNumberFormat="1" applyFont="1" applyFill="1" applyBorder="1" applyAlignment="1" applyProtection="1">
      <alignment vertical="center"/>
      <protection locked="0"/>
    </xf>
    <xf numFmtId="172" fontId="20" fillId="0" borderId="11" xfId="0" applyNumberFormat="1" applyFont="1" applyFill="1" applyBorder="1" applyAlignment="1" applyProtection="1">
      <alignment horizontal="center" vertical="center"/>
      <protection locked="0"/>
    </xf>
    <xf numFmtId="173" fontId="20" fillId="0" borderId="13" xfId="0" applyNumberFormat="1" applyFont="1" applyFill="1" applyBorder="1" applyAlignment="1" applyProtection="1">
      <alignment horizontal="center" vertical="center"/>
      <protection/>
    </xf>
    <xf numFmtId="173" fontId="20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 vertical="center" wrapText="1"/>
    </xf>
    <xf numFmtId="172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72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172" fontId="34" fillId="0" borderId="11" xfId="0" applyNumberFormat="1" applyFont="1" applyFill="1" applyBorder="1" applyAlignment="1">
      <alignment horizontal="center" vertical="center" wrapText="1"/>
    </xf>
    <xf numFmtId="172" fontId="20" fillId="0" borderId="11" xfId="0" applyNumberFormat="1" applyFont="1" applyFill="1" applyBorder="1" applyAlignment="1">
      <alignment vertical="center" wrapText="1"/>
    </xf>
    <xf numFmtId="172" fontId="20" fillId="0" borderId="11" xfId="0" applyNumberFormat="1" applyFont="1" applyFill="1" applyBorder="1" applyAlignment="1" applyProtection="1">
      <alignment horizontal="right" vertical="center"/>
      <protection locked="0"/>
    </xf>
    <xf numFmtId="172" fontId="20" fillId="0" borderId="14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right" vertical="center" wrapText="1"/>
    </xf>
    <xf numFmtId="174" fontId="20" fillId="0" borderId="11" xfId="0" applyNumberFormat="1" applyFont="1" applyFill="1" applyBorder="1" applyAlignment="1" applyProtection="1">
      <alignment vertical="center"/>
      <protection locked="0"/>
    </xf>
    <xf numFmtId="174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>
      <alignment horizontal="left" vertical="center" wrapText="1"/>
    </xf>
    <xf numFmtId="1" fontId="34" fillId="0" borderId="11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right" vertical="center" wrapText="1"/>
    </xf>
    <xf numFmtId="1" fontId="20" fillId="0" borderId="11" xfId="0" applyNumberFormat="1" applyFont="1" applyFill="1" applyBorder="1" applyAlignment="1" applyProtection="1">
      <alignment vertical="center"/>
      <protection locked="0"/>
    </xf>
    <xf numFmtId="1" fontId="20" fillId="0" borderId="11" xfId="0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NumberFormat="1" applyFont="1" applyFill="1" applyBorder="1" applyAlignment="1" applyProtection="1">
      <alignment vertical="center"/>
      <protection locked="0"/>
    </xf>
    <xf numFmtId="0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/>
      <protection locked="0"/>
    </xf>
    <xf numFmtId="174" fontId="20" fillId="0" borderId="12" xfId="0" applyNumberFormat="1" applyFont="1" applyFill="1" applyBorder="1" applyAlignment="1" applyProtection="1">
      <alignment horizontal="center" vertical="center"/>
      <protection locked="0"/>
    </xf>
    <xf numFmtId="173" fontId="20" fillId="0" borderId="11" xfId="0" applyNumberFormat="1" applyFont="1" applyFill="1" applyBorder="1" applyAlignment="1" applyProtection="1">
      <alignment vertical="center"/>
      <protection locked="0"/>
    </xf>
    <xf numFmtId="175" fontId="20" fillId="0" borderId="11" xfId="0" applyNumberFormat="1" applyFont="1" applyFill="1" applyBorder="1" applyAlignment="1" applyProtection="1">
      <alignment vertical="center"/>
      <protection locked="0"/>
    </xf>
    <xf numFmtId="175" fontId="20" fillId="0" borderId="11" xfId="0" applyNumberFormat="1" applyFont="1" applyFill="1" applyBorder="1" applyAlignment="1" applyProtection="1">
      <alignment horizontal="center" vertical="center"/>
      <protection locked="0"/>
    </xf>
    <xf numFmtId="175" fontId="20" fillId="0" borderId="12" xfId="0" applyNumberFormat="1" applyFont="1" applyFill="1" applyBorder="1" applyAlignment="1" applyProtection="1">
      <alignment horizontal="center" vertical="center"/>
      <protection locked="0"/>
    </xf>
    <xf numFmtId="173" fontId="20" fillId="0" borderId="11" xfId="0" applyNumberFormat="1" applyFont="1" applyFill="1" applyBorder="1" applyAlignment="1" applyProtection="1">
      <alignment horizontal="center" vertical="center"/>
      <protection locked="0"/>
    </xf>
    <xf numFmtId="173" fontId="20" fillId="0" borderId="12" xfId="0" applyNumberFormat="1" applyFont="1" applyFill="1" applyBorder="1" applyAlignment="1" applyProtection="1">
      <alignment horizontal="center" vertical="center"/>
      <protection locked="0"/>
    </xf>
    <xf numFmtId="172" fontId="20" fillId="0" borderId="11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center" vertical="center"/>
    </xf>
    <xf numFmtId="174" fontId="20" fillId="0" borderId="11" xfId="0" applyNumberFormat="1" applyFont="1" applyFill="1" applyBorder="1" applyAlignment="1">
      <alignment horizontal="center" vertical="center"/>
    </xf>
    <xf numFmtId="174" fontId="20" fillId="0" borderId="12" xfId="0" applyNumberFormat="1" applyFont="1" applyFill="1" applyBorder="1" applyAlignment="1">
      <alignment horizontal="center" vertical="center"/>
    </xf>
    <xf numFmtId="172" fontId="20" fillId="0" borderId="11" xfId="0" applyNumberFormat="1" applyFont="1" applyFill="1" applyBorder="1" applyAlignment="1">
      <alignment vertical="center"/>
    </xf>
    <xf numFmtId="172" fontId="20" fillId="0" borderId="11" xfId="0" applyNumberFormat="1" applyFont="1" applyFill="1" applyBorder="1" applyAlignment="1">
      <alignment horizontal="center" vertical="center"/>
    </xf>
    <xf numFmtId="172" fontId="20" fillId="0" borderId="12" xfId="0" applyNumberFormat="1" applyFont="1" applyFill="1" applyBorder="1" applyAlignment="1">
      <alignment horizontal="center" vertical="center"/>
    </xf>
    <xf numFmtId="172" fontId="20" fillId="0" borderId="11" xfId="0" applyNumberFormat="1" applyFont="1" applyFill="1" applyBorder="1" applyAlignment="1">
      <alignment horizontal="left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72" fontId="34" fillId="0" borderId="11" xfId="0" applyNumberFormat="1" applyFont="1" applyFill="1" applyBorder="1" applyAlignment="1">
      <alignment horizontal="center" vertical="center"/>
    </xf>
    <xf numFmtId="172" fontId="20" fillId="0" borderId="11" xfId="0" applyNumberFormat="1" applyFont="1" applyFill="1" applyBorder="1" applyAlignment="1">
      <alignment horizontal="right" vertical="center"/>
    </xf>
    <xf numFmtId="174" fontId="34" fillId="0" borderId="11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173" fontId="20" fillId="0" borderId="16" xfId="0" applyNumberFormat="1" applyFont="1" applyFill="1" applyBorder="1" applyAlignment="1" applyProtection="1">
      <alignment horizontal="center" vertical="center"/>
      <protection/>
    </xf>
    <xf numFmtId="173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>
      <alignment horizontal="center" vertical="center"/>
    </xf>
    <xf numFmtId="173" fontId="20" fillId="0" borderId="19" xfId="0" applyNumberFormat="1" applyFont="1" applyFill="1" applyBorder="1" applyAlignment="1" applyProtection="1">
      <alignment horizontal="center" vertical="center"/>
      <protection/>
    </xf>
    <xf numFmtId="173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172" fontId="20" fillId="0" borderId="14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172" fontId="20" fillId="0" borderId="14" xfId="0" applyNumberFormat="1" applyFont="1" applyFill="1" applyBorder="1" applyAlignment="1">
      <alignment horizontal="center" vertical="center"/>
    </xf>
    <xf numFmtId="172" fontId="20" fillId="0" borderId="18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 wrapText="1"/>
    </xf>
    <xf numFmtId="172" fontId="20" fillId="0" borderId="14" xfId="0" applyNumberFormat="1" applyFont="1" applyFill="1" applyBorder="1" applyAlignment="1" applyProtection="1">
      <alignment vertical="center"/>
      <protection locked="0"/>
    </xf>
    <xf numFmtId="172" fontId="20" fillId="0" borderId="14" xfId="0" applyNumberFormat="1" applyFont="1" applyFill="1" applyBorder="1" applyAlignment="1" applyProtection="1">
      <alignment horizontal="center" vertical="center"/>
      <protection locked="0"/>
    </xf>
    <xf numFmtId="172" fontId="20" fillId="0" borderId="18" xfId="0" applyNumberFormat="1" applyFont="1" applyFill="1" applyBorder="1" applyAlignment="1" applyProtection="1">
      <alignment horizontal="center" vertical="center"/>
      <protection locked="0"/>
    </xf>
    <xf numFmtId="173" fontId="20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>
      <alignment vertical="center" wrapText="1"/>
    </xf>
    <xf numFmtId="172" fontId="20" fillId="0" borderId="14" xfId="0" applyNumberFormat="1" applyFont="1" applyFill="1" applyBorder="1" applyAlignment="1">
      <alignment horizontal="right" vertical="center" wrapText="1"/>
    </xf>
    <xf numFmtId="172" fontId="20" fillId="0" borderId="14" xfId="0" applyNumberFormat="1" applyFont="1" applyFill="1" applyBorder="1" applyAlignment="1" applyProtection="1">
      <alignment horizontal="right" vertical="center"/>
      <protection locked="0"/>
    </xf>
    <xf numFmtId="0" fontId="34" fillId="0" borderId="14" xfId="0" applyFont="1" applyFill="1" applyBorder="1" applyAlignment="1">
      <alignment horizontal="right" vertical="center" wrapText="1"/>
    </xf>
    <xf numFmtId="180" fontId="20" fillId="0" borderId="14" xfId="0" applyNumberFormat="1" applyFont="1" applyFill="1" applyBorder="1" applyAlignment="1" applyProtection="1">
      <alignment horizontal="right" vertical="center"/>
      <protection locked="0"/>
    </xf>
    <xf numFmtId="0" fontId="35" fillId="0" borderId="14" xfId="0" applyFont="1" applyFill="1" applyBorder="1" applyAlignment="1">
      <alignment horizontal="center" vertical="center" wrapText="1"/>
    </xf>
    <xf numFmtId="172" fontId="35" fillId="0" borderId="14" xfId="0" applyNumberFormat="1" applyFont="1" applyFill="1" applyBorder="1" applyAlignment="1">
      <alignment horizontal="right" vertical="center" wrapText="1"/>
    </xf>
    <xf numFmtId="172" fontId="32" fillId="0" borderId="14" xfId="0" applyNumberFormat="1" applyFont="1" applyFill="1" applyBorder="1" applyAlignment="1">
      <alignment vertical="center" wrapText="1"/>
    </xf>
    <xf numFmtId="172" fontId="34" fillId="0" borderId="14" xfId="0" applyNumberFormat="1" applyFont="1" applyFill="1" applyBorder="1" applyAlignment="1">
      <alignment horizontal="center" vertical="center" wrapText="1"/>
    </xf>
    <xf numFmtId="172" fontId="34" fillId="0" borderId="14" xfId="0" applyNumberFormat="1" applyFont="1" applyFill="1" applyBorder="1" applyAlignment="1">
      <alignment horizontal="right" vertical="center" wrapText="1"/>
    </xf>
    <xf numFmtId="0" fontId="32" fillId="0" borderId="14" xfId="0" applyFont="1" applyFill="1" applyBorder="1" applyAlignment="1" applyProtection="1">
      <alignment horizontal="left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11" xfId="0" applyNumberFormat="1" applyFont="1" applyFill="1" applyBorder="1" applyAlignment="1" applyProtection="1">
      <alignment vertical="center" wrapText="1"/>
      <protection/>
    </xf>
    <xf numFmtId="172" fontId="20" fillId="0" borderId="11" xfId="0" applyNumberFormat="1" applyFont="1" applyFill="1" applyBorder="1" applyAlignment="1" applyProtection="1">
      <alignment horizontal="center" vertical="center" wrapText="1"/>
      <protection/>
    </xf>
    <xf numFmtId="172" fontId="20" fillId="0" borderId="12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172" fontId="20" fillId="0" borderId="19" xfId="0" applyNumberFormat="1" applyFont="1" applyFill="1" applyBorder="1" applyAlignment="1" applyProtection="1">
      <alignment vertical="center"/>
      <protection locked="0"/>
    </xf>
    <xf numFmtId="0" fontId="20" fillId="0" borderId="12" xfId="0" applyFont="1" applyFill="1" applyBorder="1" applyAlignment="1">
      <alignment vertical="center" wrapText="1"/>
    </xf>
    <xf numFmtId="0" fontId="32" fillId="0" borderId="17" xfId="0" applyFont="1" applyFill="1" applyBorder="1" applyAlignment="1">
      <alignment vertical="center" wrapText="1"/>
    </xf>
    <xf numFmtId="0" fontId="20" fillId="0" borderId="14" xfId="0" applyNumberFormat="1" applyFont="1" applyFill="1" applyBorder="1" applyAlignment="1" applyProtection="1">
      <alignment vertical="center"/>
      <protection locked="0"/>
    </xf>
    <xf numFmtId="0" fontId="20" fillId="0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18" xfId="0" applyNumberFormat="1" applyFont="1" applyFill="1" applyBorder="1" applyAlignment="1" applyProtection="1">
      <alignment horizontal="center" vertical="center"/>
      <protection locked="0"/>
    </xf>
    <xf numFmtId="174" fontId="20" fillId="0" borderId="14" xfId="0" applyNumberFormat="1" applyFont="1" applyFill="1" applyBorder="1" applyAlignment="1" applyProtection="1">
      <alignment vertical="center"/>
      <protection locked="0"/>
    </xf>
    <xf numFmtId="174" fontId="20" fillId="0" borderId="14" xfId="0" applyNumberFormat="1" applyFont="1" applyFill="1" applyBorder="1" applyAlignment="1" applyProtection="1">
      <alignment horizontal="center" vertical="center"/>
      <protection locked="0"/>
    </xf>
    <xf numFmtId="174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vertical="center" wrapText="1"/>
    </xf>
    <xf numFmtId="173" fontId="20" fillId="0" borderId="22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 applyProtection="1">
      <alignment vertical="center"/>
      <protection locked="0"/>
    </xf>
    <xf numFmtId="1" fontId="20" fillId="0" borderId="14" xfId="0" applyNumberFormat="1" applyFont="1" applyFill="1" applyBorder="1" applyAlignment="1" applyProtection="1">
      <alignment vertical="center"/>
      <protection locked="0"/>
    </xf>
    <xf numFmtId="1" fontId="20" fillId="0" borderId="14" xfId="0" applyNumberFormat="1" applyFont="1" applyFill="1" applyBorder="1" applyAlignment="1" applyProtection="1">
      <alignment horizontal="center" vertical="center"/>
      <protection locked="0"/>
    </xf>
    <xf numFmtId="172" fontId="20" fillId="0" borderId="17" xfId="0" applyNumberFormat="1" applyFont="1" applyFill="1" applyBorder="1" applyAlignment="1">
      <alignment vertical="center" wrapText="1"/>
    </xf>
    <xf numFmtId="0" fontId="20" fillId="0" borderId="14" xfId="0" applyFont="1" applyFill="1" applyBorder="1" applyAlignment="1" applyProtection="1">
      <alignment vertic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72" fontId="32" fillId="0" borderId="11" xfId="0" applyNumberFormat="1" applyFont="1" applyFill="1" applyBorder="1" applyAlignment="1">
      <alignment vertical="center" wrapText="1"/>
    </xf>
    <xf numFmtId="172" fontId="32" fillId="0" borderId="0" xfId="0" applyNumberFormat="1" applyFont="1" applyFill="1" applyBorder="1" applyAlignment="1">
      <alignment vertical="center" wrapText="1"/>
    </xf>
    <xf numFmtId="175" fontId="20" fillId="0" borderId="14" xfId="0" applyNumberFormat="1" applyFont="1" applyFill="1" applyBorder="1" applyAlignment="1" applyProtection="1">
      <alignment vertical="center"/>
      <protection locked="0"/>
    </xf>
    <xf numFmtId="175" fontId="20" fillId="0" borderId="14" xfId="0" applyNumberFormat="1" applyFont="1" applyFill="1" applyBorder="1" applyAlignment="1" applyProtection="1">
      <alignment horizontal="center" vertical="center"/>
      <protection locked="0"/>
    </xf>
    <xf numFmtId="175" fontId="20" fillId="0" borderId="18" xfId="0" applyNumberFormat="1" applyFont="1" applyFill="1" applyBorder="1" applyAlignment="1" applyProtection="1">
      <alignment horizontal="center" vertical="center"/>
      <protection locked="0"/>
    </xf>
    <xf numFmtId="172" fontId="34" fillId="0" borderId="10" xfId="0" applyNumberFormat="1" applyFont="1" applyFill="1" applyBorder="1" applyAlignment="1">
      <alignment horizontal="center" vertical="center" wrapText="1"/>
    </xf>
    <xf numFmtId="172" fontId="20" fillId="0" borderId="23" xfId="0" applyNumberFormat="1" applyFont="1" applyFill="1" applyBorder="1" applyAlignment="1" applyProtection="1">
      <alignment vertical="center"/>
      <protection locked="0"/>
    </xf>
    <xf numFmtId="172" fontId="20" fillId="0" borderId="24" xfId="0" applyNumberFormat="1" applyFont="1" applyFill="1" applyBorder="1" applyAlignment="1" applyProtection="1">
      <alignment vertical="center"/>
      <protection locked="0"/>
    </xf>
    <xf numFmtId="172" fontId="20" fillId="0" borderId="24" xfId="0" applyNumberFormat="1" applyFont="1" applyFill="1" applyBorder="1" applyAlignment="1" applyProtection="1">
      <alignment horizontal="center" vertical="center"/>
      <protection locked="0"/>
    </xf>
    <xf numFmtId="172" fontId="20" fillId="0" borderId="25" xfId="0" applyNumberFormat="1" applyFont="1" applyFill="1" applyBorder="1" applyAlignment="1" applyProtection="1">
      <alignment horizontal="center" vertical="center"/>
      <protection locked="0"/>
    </xf>
    <xf numFmtId="173" fontId="20" fillId="0" borderId="23" xfId="0" applyNumberFormat="1" applyFont="1" applyFill="1" applyBorder="1" applyAlignment="1" applyProtection="1">
      <alignment horizontal="center" vertical="center"/>
      <protection/>
    </xf>
    <xf numFmtId="173" fontId="20" fillId="0" borderId="24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172" fontId="20" fillId="0" borderId="0" xfId="0" applyNumberFormat="1" applyFont="1" applyFill="1" applyBorder="1" applyAlignment="1" applyProtection="1">
      <alignment vertical="center"/>
      <protection/>
    </xf>
    <xf numFmtId="0" fontId="20" fillId="0" borderId="26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172" fontId="20" fillId="0" borderId="14" xfId="0" applyNumberFormat="1" applyFont="1" applyFill="1" applyBorder="1" applyAlignment="1">
      <alignment horizontal="center" vertical="center" wrapText="1"/>
    </xf>
    <xf numFmtId="180" fontId="20" fillId="0" borderId="14" xfId="0" applyNumberFormat="1" applyFont="1" applyFill="1" applyBorder="1" applyAlignment="1" applyProtection="1">
      <alignment horizontal="center" vertical="center"/>
      <protection locked="0"/>
    </xf>
    <xf numFmtId="180" fontId="20" fillId="0" borderId="18" xfId="0" applyNumberFormat="1" applyFont="1" applyFill="1" applyBorder="1" applyAlignment="1" applyProtection="1">
      <alignment horizontal="center" vertical="center"/>
      <protection locked="0"/>
    </xf>
    <xf numFmtId="180" fontId="20" fillId="0" borderId="11" xfId="0" applyNumberFormat="1" applyFont="1" applyFill="1" applyBorder="1" applyAlignment="1" applyProtection="1">
      <alignment horizontal="center" vertical="center"/>
      <protection locked="0"/>
    </xf>
    <xf numFmtId="172" fontId="20" fillId="0" borderId="0" xfId="0" applyNumberFormat="1" applyFont="1" applyFill="1" applyBorder="1" applyAlignment="1" applyProtection="1">
      <alignment horizontal="center" vertical="center"/>
      <protection locked="0"/>
    </xf>
    <xf numFmtId="172" fontId="20" fillId="0" borderId="27" xfId="0" applyNumberFormat="1" applyFont="1" applyFill="1" applyBorder="1" applyAlignment="1" applyProtection="1">
      <alignment horizontal="center" vertical="center"/>
      <protection locked="0"/>
    </xf>
    <xf numFmtId="172" fontId="20" fillId="0" borderId="21" xfId="0" applyNumberFormat="1" applyFont="1" applyFill="1" applyBorder="1" applyAlignment="1">
      <alignment horizontal="center" vertical="center" wrapText="1"/>
    </xf>
    <xf numFmtId="172" fontId="20" fillId="0" borderId="18" xfId="0" applyNumberFormat="1" applyFont="1" applyFill="1" applyBorder="1" applyAlignment="1">
      <alignment horizontal="center" vertical="center" wrapText="1"/>
    </xf>
    <xf numFmtId="172" fontId="20" fillId="0" borderId="17" xfId="0" applyNumberFormat="1" applyFont="1" applyFill="1" applyBorder="1" applyAlignment="1" applyProtection="1">
      <alignment horizontal="center" vertical="center"/>
      <protection locked="0"/>
    </xf>
    <xf numFmtId="172" fontId="20" fillId="0" borderId="15" xfId="0" applyNumberFormat="1" applyFont="1" applyFill="1" applyBorder="1" applyAlignment="1" applyProtection="1">
      <alignment horizontal="center" vertical="center"/>
      <protection locked="0"/>
    </xf>
    <xf numFmtId="172" fontId="20" fillId="0" borderId="28" xfId="0" applyNumberFormat="1" applyFont="1" applyFill="1" applyBorder="1" applyAlignment="1" applyProtection="1">
      <alignment horizontal="center" vertical="center"/>
      <protection locked="0"/>
    </xf>
    <xf numFmtId="172" fontId="20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40"/>
  <sheetViews>
    <sheetView tabSelected="1" view="pageBreakPreview" zoomScale="80" zoomScaleSheetLayoutView="80" workbookViewId="0" topLeftCell="A2">
      <selection activeCell="A11" sqref="A11:O11"/>
    </sheetView>
  </sheetViews>
  <sheetFormatPr defaultColWidth="9.00390625" defaultRowHeight="12.75" outlineLevelRow="1" outlineLevelCol="1"/>
  <cols>
    <col min="1" max="1" width="50.00390625" style="1" customWidth="1"/>
    <col min="2" max="3" width="19.00390625" style="1" hidden="1" customWidth="1"/>
    <col min="4" max="4" width="15.375" style="11" hidden="1" customWidth="1"/>
    <col min="5" max="5" width="17.125" style="11" hidden="1" customWidth="1" outlineLevel="1"/>
    <col min="6" max="6" width="14.375" style="11" customWidth="1" collapsed="1"/>
    <col min="7" max="7" width="13.25390625" style="11" customWidth="1"/>
    <col min="8" max="8" width="12.625" style="11" hidden="1" customWidth="1" outlineLevel="1"/>
    <col min="9" max="9" width="12.625" style="11" hidden="1" customWidth="1" collapsed="1"/>
    <col min="10" max="10" width="15.625" style="11" customWidth="1"/>
    <col min="11" max="11" width="16.875" style="11" customWidth="1"/>
    <col min="12" max="12" width="14.875" style="11" customWidth="1"/>
    <col min="13" max="13" width="12.625" style="11" customWidth="1"/>
    <col min="14" max="15" width="12.375" style="11" customWidth="1"/>
    <col min="16" max="16" width="14.625" style="11" customWidth="1"/>
    <col min="17" max="22" width="9.75390625" style="11" customWidth="1"/>
    <col min="23" max="16384" width="9.125" style="11" customWidth="1"/>
  </cols>
  <sheetData>
    <row r="1" ht="15" hidden="1"/>
    <row r="2" spans="1:15" s="9" customFormat="1" ht="23.25" customHeight="1">
      <c r="A2" s="6"/>
      <c r="B2" s="6"/>
      <c r="C2" s="6"/>
      <c r="D2" s="7"/>
      <c r="E2" s="7"/>
      <c r="F2" s="7"/>
      <c r="G2" s="7"/>
      <c r="H2" s="7"/>
      <c r="I2" s="7"/>
      <c r="J2" s="7"/>
      <c r="K2" s="174" t="s">
        <v>0</v>
      </c>
      <c r="L2" s="175"/>
      <c r="M2" s="175"/>
      <c r="N2" s="175"/>
      <c r="O2" s="175"/>
    </row>
    <row r="3" spans="1:15" s="9" customFormat="1" ht="23.25" customHeight="1">
      <c r="A3" s="6"/>
      <c r="B3" s="6"/>
      <c r="C3" s="6"/>
      <c r="D3" s="7"/>
      <c r="E3" s="7"/>
      <c r="F3" s="7"/>
      <c r="G3" s="7"/>
      <c r="H3" s="7"/>
      <c r="I3" s="7"/>
      <c r="J3" s="7"/>
      <c r="K3" s="176" t="s">
        <v>45</v>
      </c>
      <c r="L3" s="175"/>
      <c r="M3" s="175"/>
      <c r="N3" s="175"/>
      <c r="O3" s="175"/>
    </row>
    <row r="4" spans="1:15" s="9" customFormat="1" ht="23.25" customHeight="1">
      <c r="A4" s="6"/>
      <c r="B4" s="6"/>
      <c r="C4" s="6"/>
      <c r="D4" s="7"/>
      <c r="E4" s="7"/>
      <c r="F4" s="7"/>
      <c r="G4" s="7"/>
      <c r="H4" s="7"/>
      <c r="I4" s="7"/>
      <c r="J4" s="7"/>
      <c r="K4" s="176" t="s">
        <v>40</v>
      </c>
      <c r="L4" s="175"/>
      <c r="M4" s="175"/>
      <c r="N4" s="175"/>
      <c r="O4" s="175"/>
    </row>
    <row r="5" spans="1:15" s="9" customFormat="1" ht="23.25" customHeight="1">
      <c r="A5" s="6"/>
      <c r="B5" s="6"/>
      <c r="C5" s="6"/>
      <c r="D5" s="7"/>
      <c r="E5" s="7"/>
      <c r="F5" s="7"/>
      <c r="G5" s="7"/>
      <c r="H5" s="7"/>
      <c r="I5" s="7"/>
      <c r="J5" s="7"/>
      <c r="K5" s="176" t="s">
        <v>39</v>
      </c>
      <c r="L5" s="175"/>
      <c r="M5" s="175"/>
      <c r="N5" s="175"/>
      <c r="O5" s="175"/>
    </row>
    <row r="6" spans="1:15" s="9" customFormat="1" ht="35.25" customHeight="1">
      <c r="A6" s="6"/>
      <c r="B6" s="6"/>
      <c r="C6" s="6"/>
      <c r="D6" s="7"/>
      <c r="E6" s="7"/>
      <c r="F6" s="7"/>
      <c r="G6" s="7"/>
      <c r="H6" s="7"/>
      <c r="I6" s="7"/>
      <c r="J6" s="7"/>
      <c r="K6" s="176" t="s">
        <v>75</v>
      </c>
      <c r="L6" s="175"/>
      <c r="M6" s="175"/>
      <c r="N6" s="175"/>
      <c r="O6" s="175"/>
    </row>
    <row r="7" spans="1:34" s="5" customFormat="1" ht="23.25" customHeight="1">
      <c r="A7" s="12"/>
      <c r="B7" s="12"/>
      <c r="C7" s="12"/>
      <c r="D7" s="8"/>
      <c r="E7" s="8"/>
      <c r="F7" s="8"/>
      <c r="G7" s="8"/>
      <c r="H7" s="8"/>
      <c r="I7" s="8"/>
      <c r="J7" s="8"/>
      <c r="K7" s="176"/>
      <c r="L7" s="175"/>
      <c r="M7" s="175"/>
      <c r="N7" s="175"/>
      <c r="O7" s="175"/>
      <c r="P7" s="13"/>
      <c r="Q7" s="13"/>
      <c r="R7" s="13"/>
      <c r="S7" s="13"/>
      <c r="T7" s="13"/>
      <c r="U7" s="13"/>
      <c r="V7" s="13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5" customFormat="1" ht="23.25" customHeight="1">
      <c r="A8" s="172" t="s">
        <v>63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s="5" customFormat="1" ht="29.25" customHeight="1">
      <c r="A9" s="172" t="s">
        <v>64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3"/>
      <c r="Q9" s="13"/>
      <c r="R9" s="13"/>
      <c r="S9" s="13"/>
      <c r="T9" s="13"/>
      <c r="U9" s="13"/>
      <c r="V9" s="13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s="5" customFormat="1" ht="28.5" customHeight="1">
      <c r="A10" s="172" t="s">
        <v>65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3"/>
      <c r="Q10" s="13"/>
      <c r="R10" s="13"/>
      <c r="S10" s="13"/>
      <c r="T10" s="13"/>
      <c r="U10" s="13"/>
      <c r="V10" s="13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s="5" customFormat="1" ht="26.25" customHeight="1">
      <c r="A11" s="172" t="s">
        <v>69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9"/>
      <c r="Q11" s="9"/>
      <c r="R11" s="9"/>
      <c r="S11" s="9"/>
      <c r="T11" s="13"/>
      <c r="U11" s="13"/>
      <c r="V11" s="13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s="2" customFormat="1" ht="22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1"/>
      <c r="Q12" s="11"/>
      <c r="R12" s="11"/>
      <c r="S12" s="11"/>
      <c r="T12" s="16"/>
      <c r="U12" s="16"/>
      <c r="V12" s="16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22" s="3" customFormat="1" ht="15" customHeight="1">
      <c r="A13" s="181" t="s">
        <v>1</v>
      </c>
      <c r="B13" s="19">
        <v>2012</v>
      </c>
      <c r="C13" s="19">
        <v>2013</v>
      </c>
      <c r="D13" s="19">
        <v>2014</v>
      </c>
      <c r="E13" s="19">
        <v>2015</v>
      </c>
      <c r="F13" s="19">
        <v>2016</v>
      </c>
      <c r="G13" s="19">
        <v>2017</v>
      </c>
      <c r="H13" s="19">
        <v>2014</v>
      </c>
      <c r="I13" s="19">
        <v>2015</v>
      </c>
      <c r="J13" s="19">
        <v>2018</v>
      </c>
      <c r="K13" s="19">
        <v>2019</v>
      </c>
      <c r="L13" s="19">
        <v>2020</v>
      </c>
      <c r="M13" s="19">
        <v>2021</v>
      </c>
      <c r="N13" s="181" t="s">
        <v>70</v>
      </c>
      <c r="O13" s="181" t="s">
        <v>71</v>
      </c>
      <c r="P13" s="182"/>
      <c r="Q13" s="182"/>
      <c r="R13" s="182"/>
      <c r="S13" s="182"/>
      <c r="T13" s="146"/>
      <c r="U13" s="146"/>
      <c r="V13" s="146"/>
    </row>
    <row r="14" spans="1:22" s="3" customFormat="1" ht="37.5" customHeight="1">
      <c r="A14" s="181"/>
      <c r="B14" s="19"/>
      <c r="C14" s="20"/>
      <c r="D14" s="177" t="s">
        <v>2</v>
      </c>
      <c r="E14" s="178"/>
      <c r="F14" s="178"/>
      <c r="G14" s="179"/>
      <c r="H14" s="18" t="s">
        <v>43</v>
      </c>
      <c r="I14" s="18" t="s">
        <v>42</v>
      </c>
      <c r="J14" s="147" t="s">
        <v>3</v>
      </c>
      <c r="K14" s="177" t="s">
        <v>4</v>
      </c>
      <c r="L14" s="178"/>
      <c r="M14" s="179"/>
      <c r="N14" s="181"/>
      <c r="O14" s="181"/>
      <c r="P14" s="182"/>
      <c r="Q14" s="182"/>
      <c r="R14" s="182"/>
      <c r="S14" s="182"/>
      <c r="T14" s="146"/>
      <c r="U14" s="146"/>
      <c r="V14" s="146"/>
    </row>
    <row r="15" spans="1:22" s="148" customFormat="1" ht="60" customHeight="1">
      <c r="A15" s="21" t="s">
        <v>50</v>
      </c>
      <c r="B15" s="22">
        <f>B20+B22+B24</f>
        <v>5823.900000000001</v>
      </c>
      <c r="C15" s="22">
        <v>11496.3</v>
      </c>
      <c r="D15" s="23">
        <v>16226</v>
      </c>
      <c r="E15" s="23">
        <v>15799.2</v>
      </c>
      <c r="F15" s="24">
        <v>16873.8</v>
      </c>
      <c r="G15" s="24">
        <f>G20+G22+G26+G28</f>
        <v>14377.400000000001</v>
      </c>
      <c r="H15" s="24">
        <f>H20+G22+H24</f>
        <v>12051.685</v>
      </c>
      <c r="I15" s="24">
        <f>I20+H22+I24</f>
        <v>6150.4</v>
      </c>
      <c r="J15" s="24">
        <f>J20+J22+J26+J28</f>
        <v>14732.5</v>
      </c>
      <c r="K15" s="24">
        <f>K20+K22+K26+K28</f>
        <v>15416.800000000001</v>
      </c>
      <c r="L15" s="24">
        <f>L20+L22+L26+L28</f>
        <v>16172.710000000001</v>
      </c>
      <c r="M15" s="24">
        <f>M20+M22+M26+M28</f>
        <v>17031.82</v>
      </c>
      <c r="N15" s="25">
        <f>K15/G15*100</f>
        <v>107.2294016998901</v>
      </c>
      <c r="O15" s="26">
        <f>M15/G15*100</f>
        <v>118.46244800868027</v>
      </c>
      <c r="R15" s="149"/>
      <c r="S15" s="149"/>
      <c r="T15" s="150"/>
      <c r="U15" s="150"/>
      <c r="V15" s="150"/>
    </row>
    <row r="16" spans="1:22" s="148" customFormat="1" ht="18.75">
      <c r="A16" s="27" t="s">
        <v>5</v>
      </c>
      <c r="B16" s="27"/>
      <c r="C16" s="23">
        <f>C15/B15*100</f>
        <v>197.39865038891463</v>
      </c>
      <c r="D16" s="23">
        <f>D15/C15*100</f>
        <v>141.14106277671948</v>
      </c>
      <c r="E16" s="23">
        <f>E15/D15*100</f>
        <v>97.36965364230248</v>
      </c>
      <c r="F16" s="24">
        <f>(F15/E15)*100</f>
        <v>106.80161020811178</v>
      </c>
      <c r="G16" s="24">
        <f>G15/F15*100</f>
        <v>85.20546646280033</v>
      </c>
      <c r="H16" s="24"/>
      <c r="I16" s="24"/>
      <c r="J16" s="24">
        <f>J15/G15*100</f>
        <v>102.46984851224839</v>
      </c>
      <c r="K16" s="24">
        <f>K15/J15*100</f>
        <v>104.64483285253692</v>
      </c>
      <c r="L16" s="28">
        <f>L15/K15*100</f>
        <v>104.9031575943127</v>
      </c>
      <c r="M16" s="24">
        <f>M15/L15*100</f>
        <v>105.31209673579751</v>
      </c>
      <c r="N16" s="25"/>
      <c r="O16" s="26"/>
      <c r="P16" s="180"/>
      <c r="Q16" s="180"/>
      <c r="R16" s="180"/>
      <c r="S16" s="180"/>
      <c r="T16" s="150"/>
      <c r="U16" s="150"/>
      <c r="V16" s="150"/>
    </row>
    <row r="17" spans="1:22" s="148" customFormat="1" ht="44.25" customHeight="1">
      <c r="A17" s="27" t="s">
        <v>60</v>
      </c>
      <c r="B17" s="27"/>
      <c r="C17" s="27"/>
      <c r="D17" s="23"/>
      <c r="E17" s="23"/>
      <c r="F17" s="24"/>
      <c r="G17" s="24"/>
      <c r="H17" s="24"/>
      <c r="I17" s="24"/>
      <c r="J17" s="24"/>
      <c r="K17" s="24"/>
      <c r="L17" s="28"/>
      <c r="M17" s="24"/>
      <c r="N17" s="25"/>
      <c r="O17" s="26"/>
      <c r="T17" s="150"/>
      <c r="U17" s="150"/>
      <c r="V17" s="150"/>
    </row>
    <row r="18" spans="1:22" s="148" customFormat="1" ht="17.25" customHeight="1" hidden="1">
      <c r="A18" s="29" t="s">
        <v>53</v>
      </c>
      <c r="B18" s="30"/>
      <c r="C18" s="30"/>
      <c r="D18" s="23"/>
      <c r="E18" s="23"/>
      <c r="F18" s="24"/>
      <c r="G18" s="24"/>
      <c r="H18" s="24"/>
      <c r="I18" s="24"/>
      <c r="J18" s="24"/>
      <c r="K18" s="24"/>
      <c r="L18" s="28"/>
      <c r="M18" s="24"/>
      <c r="N18" s="25" t="e">
        <f aca="true" t="shared" si="0" ref="N18:N30">K18/G18*100</f>
        <v>#DIV/0!</v>
      </c>
      <c r="O18" s="26" t="e">
        <f aca="true" t="shared" si="1" ref="O18:O30">M18/G18*100</f>
        <v>#DIV/0!</v>
      </c>
      <c r="P18" s="150"/>
      <c r="Q18" s="150"/>
      <c r="R18" s="150"/>
      <c r="S18" s="150"/>
      <c r="T18" s="150"/>
      <c r="U18" s="150"/>
      <c r="V18" s="150"/>
    </row>
    <row r="19" spans="1:22" s="148" customFormat="1" ht="21" customHeight="1" hidden="1">
      <c r="A19" s="27" t="s">
        <v>5</v>
      </c>
      <c r="B19" s="27"/>
      <c r="C19" s="27"/>
      <c r="D19" s="23"/>
      <c r="E19" s="23"/>
      <c r="F19" s="24"/>
      <c r="G19" s="24"/>
      <c r="H19" s="24"/>
      <c r="I19" s="24"/>
      <c r="J19" s="24"/>
      <c r="K19" s="24"/>
      <c r="L19" s="28"/>
      <c r="M19" s="24"/>
      <c r="N19" s="25" t="e">
        <f t="shared" si="0"/>
        <v>#DIV/0!</v>
      </c>
      <c r="O19" s="26" t="e">
        <f t="shared" si="1"/>
        <v>#DIV/0!</v>
      </c>
      <c r="P19" s="150"/>
      <c r="Q19" s="150"/>
      <c r="R19" s="150"/>
      <c r="S19" s="150"/>
      <c r="T19" s="150"/>
      <c r="U19" s="150"/>
      <c r="V19" s="150"/>
    </row>
    <row r="20" spans="1:22" s="148" customFormat="1" ht="36" customHeight="1">
      <c r="A20" s="29" t="s">
        <v>54</v>
      </c>
      <c r="B20" s="22">
        <v>4492.1</v>
      </c>
      <c r="C20" s="22">
        <v>10695.7</v>
      </c>
      <c r="D20" s="23">
        <v>15220</v>
      </c>
      <c r="E20" s="23">
        <v>14522.2</v>
      </c>
      <c r="F20" s="24">
        <v>15463.8</v>
      </c>
      <c r="G20" s="24">
        <v>12942.8</v>
      </c>
      <c r="H20" s="24">
        <v>10746.98</v>
      </c>
      <c r="I20" s="24">
        <v>5923.686</v>
      </c>
      <c r="J20" s="24">
        <v>13300.6</v>
      </c>
      <c r="K20" s="24">
        <v>13928.6</v>
      </c>
      <c r="L20" s="28">
        <v>14606.1</v>
      </c>
      <c r="M20" s="24">
        <v>15375.82</v>
      </c>
      <c r="N20" s="25">
        <f t="shared" si="0"/>
        <v>107.6165899187193</v>
      </c>
      <c r="O20" s="26">
        <f t="shared" si="1"/>
        <v>118.79825076490404</v>
      </c>
      <c r="P20" s="150"/>
      <c r="Q20" s="150"/>
      <c r="R20" s="150"/>
      <c r="S20" s="150"/>
      <c r="T20" s="150"/>
      <c r="U20" s="150"/>
      <c r="V20" s="150"/>
    </row>
    <row r="21" spans="1:22" s="148" customFormat="1" ht="18.75" customHeight="1">
      <c r="A21" s="27" t="s">
        <v>5</v>
      </c>
      <c r="B21" s="31"/>
      <c r="C21" s="32">
        <f>C20/B20*100</f>
        <v>238.10022038690147</v>
      </c>
      <c r="D21" s="32">
        <f>D20/C20*100</f>
        <v>142.3001767065269</v>
      </c>
      <c r="E21" s="32">
        <f>E20/D20*100</f>
        <v>95.41524310118265</v>
      </c>
      <c r="F21" s="24">
        <f>F20/E20*100</f>
        <v>106.48386608089682</v>
      </c>
      <c r="G21" s="24">
        <f>G20/F20*100</f>
        <v>83.69740943364503</v>
      </c>
      <c r="H21" s="24"/>
      <c r="I21" s="24"/>
      <c r="J21" s="24">
        <f>J20/G20*100</f>
        <v>102.7644713663195</v>
      </c>
      <c r="K21" s="24">
        <f>K20/J20*100</f>
        <v>104.72159150715005</v>
      </c>
      <c r="L21" s="28">
        <f>L20/K20*100</f>
        <v>104.86409258647676</v>
      </c>
      <c r="M21" s="24">
        <f>M20/L20*100</f>
        <v>105.26985300662051</v>
      </c>
      <c r="N21" s="25"/>
      <c r="O21" s="26"/>
      <c r="P21" s="150"/>
      <c r="Q21" s="150"/>
      <c r="R21" s="150"/>
      <c r="S21" s="150"/>
      <c r="T21" s="150"/>
      <c r="U21" s="150"/>
      <c r="V21" s="150"/>
    </row>
    <row r="22" spans="1:22" s="148" customFormat="1" ht="37.5">
      <c r="A22" s="29" t="s">
        <v>51</v>
      </c>
      <c r="B22" s="22">
        <v>965.1</v>
      </c>
      <c r="C22" s="23">
        <v>622.6</v>
      </c>
      <c r="D22" s="23">
        <v>817.7</v>
      </c>
      <c r="E22" s="24">
        <v>1098</v>
      </c>
      <c r="F22" s="24">
        <v>1139.2</v>
      </c>
      <c r="G22" s="24">
        <v>1123.7</v>
      </c>
      <c r="H22" s="24">
        <v>122.368</v>
      </c>
      <c r="I22" s="24">
        <v>1187.7</v>
      </c>
      <c r="J22" s="24">
        <v>1004.4</v>
      </c>
      <c r="K22" s="28">
        <v>1037</v>
      </c>
      <c r="L22" s="24">
        <v>1091.1</v>
      </c>
      <c r="M22" s="58">
        <v>1153</v>
      </c>
      <c r="N22" s="25">
        <f t="shared" si="0"/>
        <v>92.28441754916791</v>
      </c>
      <c r="O22" s="26">
        <f t="shared" si="1"/>
        <v>102.60745750645191</v>
      </c>
      <c r="P22" s="150"/>
      <c r="Q22" s="150"/>
      <c r="R22" s="150"/>
      <c r="S22" s="150"/>
      <c r="T22" s="150"/>
      <c r="U22" s="150"/>
      <c r="V22" s="150"/>
    </row>
    <row r="23" spans="1:22" s="148" customFormat="1" ht="16.5" customHeight="1">
      <c r="A23" s="27" t="s">
        <v>5</v>
      </c>
      <c r="B23" s="31"/>
      <c r="C23" s="31"/>
      <c r="D23" s="23">
        <v>62.9</v>
      </c>
      <c r="E23" s="23">
        <f>D22/C22*100</f>
        <v>131.33633151300995</v>
      </c>
      <c r="F23" s="24">
        <f>F22/E22*100</f>
        <v>103.75227686703097</v>
      </c>
      <c r="G23" s="24">
        <f>G22/F22*100</f>
        <v>98.63939606741573</v>
      </c>
      <c r="H23" s="24">
        <f>H22/G22*100</f>
        <v>10.889739254249355</v>
      </c>
      <c r="I23" s="24">
        <f>I22/H22*100</f>
        <v>970.5968880753138</v>
      </c>
      <c r="J23" s="24">
        <f>J22/G22*100</f>
        <v>89.38328735427604</v>
      </c>
      <c r="K23" s="24">
        <f>K22/J22*100</f>
        <v>103.24571883711668</v>
      </c>
      <c r="L23" s="24">
        <f>L22/K22*100</f>
        <v>105.21697203471551</v>
      </c>
      <c r="M23" s="24">
        <f>M22/L22*100</f>
        <v>105.67317386124095</v>
      </c>
      <c r="N23" s="25"/>
      <c r="O23" s="26"/>
      <c r="P23" s="150"/>
      <c r="Q23" s="150"/>
      <c r="R23" s="150"/>
      <c r="S23" s="150"/>
      <c r="T23" s="150"/>
      <c r="U23" s="150"/>
      <c r="V23" s="150"/>
    </row>
    <row r="24" spans="1:22" s="148" customFormat="1" ht="59.25" customHeight="1">
      <c r="A24" s="29" t="s">
        <v>74</v>
      </c>
      <c r="B24" s="22">
        <v>366.7</v>
      </c>
      <c r="C24" s="34">
        <v>178</v>
      </c>
      <c r="D24" s="23">
        <v>188.3</v>
      </c>
      <c r="E24" s="23">
        <v>179</v>
      </c>
      <c r="F24" s="24">
        <v>270.8</v>
      </c>
      <c r="G24" s="24"/>
      <c r="H24" s="24">
        <v>181.005</v>
      </c>
      <c r="I24" s="24">
        <v>104.346</v>
      </c>
      <c r="J24" s="24"/>
      <c r="K24" s="24"/>
      <c r="L24" s="28"/>
      <c r="M24" s="24"/>
      <c r="N24" s="25"/>
      <c r="O24" s="26"/>
      <c r="P24" s="150"/>
      <c r="Q24" s="150"/>
      <c r="R24" s="150"/>
      <c r="S24" s="150"/>
      <c r="T24" s="150"/>
      <c r="U24" s="150"/>
      <c r="V24" s="150"/>
    </row>
    <row r="25" spans="1:22" s="148" customFormat="1" ht="18.75" customHeight="1">
      <c r="A25" s="27" t="s">
        <v>5</v>
      </c>
      <c r="B25" s="27"/>
      <c r="C25" s="35">
        <f>C24/B24*100</f>
        <v>48.54104172347968</v>
      </c>
      <c r="D25" s="23">
        <f>D24/C24*100</f>
        <v>105.78651685393258</v>
      </c>
      <c r="E25" s="23">
        <f>E24/D24*100</f>
        <v>95.06107275624004</v>
      </c>
      <c r="F25" s="24">
        <f>(F24/E24)*100</f>
        <v>151.2849162011173</v>
      </c>
      <c r="G25" s="24"/>
      <c r="H25" s="24"/>
      <c r="I25" s="24"/>
      <c r="J25" s="24"/>
      <c r="K25" s="24"/>
      <c r="L25" s="28"/>
      <c r="M25" s="24"/>
      <c r="N25" s="25"/>
      <c r="O25" s="26"/>
      <c r="P25" s="150"/>
      <c r="Q25" s="150"/>
      <c r="R25" s="150"/>
      <c r="S25" s="150"/>
      <c r="T25" s="150"/>
      <c r="U25" s="150"/>
      <c r="V25" s="150"/>
    </row>
    <row r="26" spans="1:22" s="148" customFormat="1" ht="80.25" customHeight="1">
      <c r="A26" s="29" t="s">
        <v>67</v>
      </c>
      <c r="B26" s="27"/>
      <c r="C26" s="27"/>
      <c r="D26" s="23"/>
      <c r="E26" s="23"/>
      <c r="F26" s="24"/>
      <c r="G26" s="24">
        <v>140.7</v>
      </c>
      <c r="H26" s="24"/>
      <c r="I26" s="24"/>
      <c r="J26" s="24">
        <v>251.6</v>
      </c>
      <c r="K26" s="24">
        <v>267.6</v>
      </c>
      <c r="L26" s="28">
        <v>283.5</v>
      </c>
      <c r="M26" s="24">
        <v>301.3</v>
      </c>
      <c r="N26" s="25">
        <f t="shared" si="0"/>
        <v>190.19189765458427</v>
      </c>
      <c r="O26" s="26">
        <f t="shared" si="1"/>
        <v>214.1435678749112</v>
      </c>
      <c r="P26" s="150"/>
      <c r="Q26" s="150"/>
      <c r="R26" s="150"/>
      <c r="S26" s="150"/>
      <c r="T26" s="150"/>
      <c r="U26" s="150"/>
      <c r="V26" s="150"/>
    </row>
    <row r="27" spans="1:22" s="148" customFormat="1" ht="18" customHeight="1">
      <c r="A27" s="27" t="s">
        <v>5</v>
      </c>
      <c r="B27" s="27"/>
      <c r="C27" s="27"/>
      <c r="D27" s="23"/>
      <c r="E27" s="23"/>
      <c r="F27" s="24"/>
      <c r="G27" s="24"/>
      <c r="H27" s="24"/>
      <c r="I27" s="24"/>
      <c r="J27" s="24">
        <f>J26/G26*100</f>
        <v>178.82018479033405</v>
      </c>
      <c r="K27" s="24">
        <f>K26/J26*100</f>
        <v>106.35930047694755</v>
      </c>
      <c r="L27" s="28">
        <f>L26/K26*100</f>
        <v>105.94170403587444</v>
      </c>
      <c r="M27" s="24">
        <f>M26/L26*100</f>
        <v>106.27865961199294</v>
      </c>
      <c r="N27" s="25"/>
      <c r="O27" s="26"/>
      <c r="P27" s="150"/>
      <c r="Q27" s="150"/>
      <c r="R27" s="150"/>
      <c r="S27" s="150"/>
      <c r="T27" s="150"/>
      <c r="U27" s="150"/>
      <c r="V27" s="150"/>
    </row>
    <row r="28" spans="1:22" s="148" customFormat="1" ht="80.25" customHeight="1">
      <c r="A28" s="29" t="s">
        <v>48</v>
      </c>
      <c r="B28" s="27"/>
      <c r="C28" s="27"/>
      <c r="D28" s="23"/>
      <c r="E28" s="23"/>
      <c r="F28" s="24"/>
      <c r="G28" s="24">
        <v>170.2</v>
      </c>
      <c r="H28" s="24"/>
      <c r="I28" s="24"/>
      <c r="J28" s="24">
        <v>175.9</v>
      </c>
      <c r="K28" s="24">
        <v>183.6</v>
      </c>
      <c r="L28" s="28">
        <v>192.01</v>
      </c>
      <c r="M28" s="24">
        <v>201.7</v>
      </c>
      <c r="N28" s="25">
        <f t="shared" si="0"/>
        <v>107.87309048178612</v>
      </c>
      <c r="O28" s="26">
        <f t="shared" si="1"/>
        <v>118.50763807285547</v>
      </c>
      <c r="P28" s="150"/>
      <c r="Q28" s="150"/>
      <c r="R28" s="150"/>
      <c r="S28" s="150"/>
      <c r="T28" s="150"/>
      <c r="U28" s="150"/>
      <c r="V28" s="150"/>
    </row>
    <row r="29" spans="1:22" s="148" customFormat="1" ht="18.75">
      <c r="A29" s="27" t="s">
        <v>5</v>
      </c>
      <c r="B29" s="27"/>
      <c r="C29" s="27"/>
      <c r="D29" s="23"/>
      <c r="E29" s="23"/>
      <c r="F29" s="24"/>
      <c r="G29" s="24"/>
      <c r="H29" s="24"/>
      <c r="I29" s="24"/>
      <c r="J29" s="24">
        <f>J28/G28*100</f>
        <v>103.34900117508813</v>
      </c>
      <c r="K29" s="24">
        <f>K28/J28*100</f>
        <v>104.37748720864126</v>
      </c>
      <c r="L29" s="24">
        <f>L28/K28*100</f>
        <v>104.5806100217865</v>
      </c>
      <c r="M29" s="24">
        <f>M28/J28*100</f>
        <v>114.6674246731097</v>
      </c>
      <c r="N29" s="25"/>
      <c r="O29" s="26"/>
      <c r="P29" s="150"/>
      <c r="Q29" s="150"/>
      <c r="R29" s="150"/>
      <c r="S29" s="150"/>
      <c r="T29" s="150"/>
      <c r="U29" s="150"/>
      <c r="V29" s="150"/>
    </row>
    <row r="30" spans="1:22" s="148" customFormat="1" ht="60" customHeight="1">
      <c r="A30" s="29" t="s">
        <v>68</v>
      </c>
      <c r="B30" s="22"/>
      <c r="C30" s="36">
        <v>936.3</v>
      </c>
      <c r="E30" s="36">
        <v>1034.7</v>
      </c>
      <c r="F30" s="24">
        <v>1237.2</v>
      </c>
      <c r="G30" s="24">
        <v>1291.5</v>
      </c>
      <c r="H30" s="24"/>
      <c r="I30" s="24"/>
      <c r="J30" s="24">
        <v>1242.8</v>
      </c>
      <c r="K30" s="24">
        <v>1340.3</v>
      </c>
      <c r="L30" s="28">
        <v>1388.1</v>
      </c>
      <c r="M30" s="24">
        <v>1441.8</v>
      </c>
      <c r="N30" s="25">
        <f t="shared" si="0"/>
        <v>103.77855207123498</v>
      </c>
      <c r="O30" s="26">
        <f t="shared" si="1"/>
        <v>111.63763066202091</v>
      </c>
      <c r="P30" s="150"/>
      <c r="Q30" s="150"/>
      <c r="R30" s="150"/>
      <c r="S30" s="150"/>
      <c r="T30" s="150"/>
      <c r="U30" s="150"/>
      <c r="V30" s="150"/>
    </row>
    <row r="31" spans="1:22" s="148" customFormat="1" ht="95.25" customHeight="1">
      <c r="A31" s="27" t="s">
        <v>5</v>
      </c>
      <c r="B31" s="22"/>
      <c r="C31" s="22"/>
      <c r="D31" s="36">
        <f>C30/875.5/D32*10000</f>
        <v>97.66630418625756</v>
      </c>
      <c r="E31" s="23">
        <f>E30/C30*100</f>
        <v>110.50945209868632</v>
      </c>
      <c r="F31" s="24">
        <f>F30/E30/F32*10000</f>
        <v>114.42190441442703</v>
      </c>
      <c r="G31" s="24">
        <f>G30/F30/G32*10000</f>
        <v>104.18058161078424</v>
      </c>
      <c r="H31" s="24" t="e">
        <f>H30/E30/H32*10000</f>
        <v>#DIV/0!</v>
      </c>
      <c r="I31" s="24" t="e">
        <f>I30/F30/I32*10000</f>
        <v>#DIV/0!</v>
      </c>
      <c r="J31" s="24">
        <f>J30/G30/J32*10000</f>
        <v>94.99426541296862</v>
      </c>
      <c r="K31" s="24">
        <f>K30/J30/K32*10000</f>
        <v>104.29902155175903</v>
      </c>
      <c r="L31" s="24">
        <f>L30/K30/L32*10000</f>
        <v>100.45234310282605</v>
      </c>
      <c r="M31" s="24">
        <f>M30/L30/M32*10000</f>
        <v>100.6478656621147</v>
      </c>
      <c r="N31" s="151"/>
      <c r="O31" s="58"/>
      <c r="P31" s="150"/>
      <c r="Q31" s="150"/>
      <c r="R31" s="150"/>
      <c r="S31" s="150"/>
      <c r="T31" s="150"/>
      <c r="U31" s="150"/>
      <c r="V31" s="150"/>
    </row>
    <row r="32" spans="1:22" s="148" customFormat="1" ht="21" customHeight="1">
      <c r="A32" s="37" t="s">
        <v>56</v>
      </c>
      <c r="B32" s="22"/>
      <c r="C32" s="22"/>
      <c r="D32" s="36">
        <v>109.5</v>
      </c>
      <c r="E32" s="23"/>
      <c r="F32" s="24">
        <v>104.5</v>
      </c>
      <c r="G32" s="24">
        <v>100.2</v>
      </c>
      <c r="H32" s="24"/>
      <c r="I32" s="24"/>
      <c r="J32" s="24">
        <v>101.3</v>
      </c>
      <c r="K32" s="24">
        <v>103.4</v>
      </c>
      <c r="L32" s="28">
        <v>103.1</v>
      </c>
      <c r="M32" s="24">
        <v>103.2</v>
      </c>
      <c r="N32" s="151"/>
      <c r="O32" s="58"/>
      <c r="P32" s="150"/>
      <c r="Q32" s="150"/>
      <c r="R32" s="150"/>
      <c r="S32" s="150"/>
      <c r="T32" s="150"/>
      <c r="U32" s="150"/>
      <c r="V32" s="150"/>
    </row>
    <row r="33" spans="1:22" s="148" customFormat="1" ht="57.75" customHeight="1">
      <c r="A33" s="29" t="s">
        <v>9</v>
      </c>
      <c r="B33" s="29"/>
      <c r="C33" s="38"/>
      <c r="D33" s="33"/>
      <c r="E33" s="39"/>
      <c r="F33" s="40"/>
      <c r="G33" s="40"/>
      <c r="H33" s="40"/>
      <c r="I33" s="40"/>
      <c r="J33" s="24"/>
      <c r="K33" s="24"/>
      <c r="L33" s="28"/>
      <c r="M33" s="24"/>
      <c r="N33" s="25"/>
      <c r="O33" s="26"/>
      <c r="P33" s="150"/>
      <c r="Q33" s="152"/>
      <c r="R33" s="150"/>
      <c r="S33" s="150"/>
      <c r="T33" s="150"/>
      <c r="U33" s="150"/>
      <c r="V33" s="150"/>
    </row>
    <row r="34" spans="1:22" s="148" customFormat="1" ht="16.5" customHeight="1" hidden="1" outlineLevel="1">
      <c r="A34" s="41" t="s">
        <v>30</v>
      </c>
      <c r="B34" s="42">
        <v>1</v>
      </c>
      <c r="C34" s="43"/>
      <c r="D34" s="44">
        <v>1</v>
      </c>
      <c r="E34" s="44">
        <v>1</v>
      </c>
      <c r="F34" s="45">
        <v>1</v>
      </c>
      <c r="G34" s="45"/>
      <c r="H34" s="45"/>
      <c r="I34" s="45"/>
      <c r="J34" s="45">
        <v>1</v>
      </c>
      <c r="K34" s="45">
        <v>1</v>
      </c>
      <c r="L34" s="46">
        <v>1</v>
      </c>
      <c r="M34" s="45">
        <v>1</v>
      </c>
      <c r="N34" s="25">
        <f>K34/F34*100</f>
        <v>100</v>
      </c>
      <c r="O34" s="26">
        <f>M34/F34*100</f>
        <v>100</v>
      </c>
      <c r="P34" s="150"/>
      <c r="Q34" s="152"/>
      <c r="R34" s="150"/>
      <c r="S34" s="150"/>
      <c r="T34" s="150"/>
      <c r="U34" s="150"/>
      <c r="V34" s="150"/>
    </row>
    <row r="35" spans="1:22" s="148" customFormat="1" ht="13.5" customHeight="1" hidden="1" outlineLevel="1">
      <c r="A35" s="41" t="s">
        <v>7</v>
      </c>
      <c r="B35" s="18"/>
      <c r="C35" s="38"/>
      <c r="D35" s="23">
        <f>D34/B34*100</f>
        <v>100</v>
      </c>
      <c r="E35" s="23">
        <f>E34/D34*100</f>
        <v>100</v>
      </c>
      <c r="F35" s="24">
        <f>F34/D34*100</f>
        <v>100</v>
      </c>
      <c r="G35" s="24"/>
      <c r="H35" s="24"/>
      <c r="I35" s="24"/>
      <c r="J35" s="24">
        <f>J34/F34*100</f>
        <v>100</v>
      </c>
      <c r="K35" s="24">
        <f>K34/J34*100</f>
        <v>100</v>
      </c>
      <c r="L35" s="28">
        <f>L34/K34*100</f>
        <v>100</v>
      </c>
      <c r="M35" s="24">
        <f>M34/L34*100</f>
        <v>100</v>
      </c>
      <c r="N35" s="151"/>
      <c r="O35" s="58"/>
      <c r="P35" s="150"/>
      <c r="Q35" s="152"/>
      <c r="R35" s="150"/>
      <c r="S35" s="150"/>
      <c r="T35" s="150"/>
      <c r="U35" s="150"/>
      <c r="V35" s="150"/>
    </row>
    <row r="36" spans="1:22" s="148" customFormat="1" ht="12.75" customHeight="1" hidden="1" collapsed="1">
      <c r="A36" s="41" t="s">
        <v>10</v>
      </c>
      <c r="B36" s="18"/>
      <c r="C36" s="38"/>
      <c r="D36" s="47"/>
      <c r="E36" s="47"/>
      <c r="F36" s="48"/>
      <c r="G36" s="48"/>
      <c r="H36" s="48"/>
      <c r="I36" s="48"/>
      <c r="J36" s="48"/>
      <c r="K36" s="48"/>
      <c r="L36" s="49"/>
      <c r="M36" s="48"/>
      <c r="N36" s="25"/>
      <c r="O36" s="26"/>
      <c r="P36" s="150"/>
      <c r="Q36" s="152"/>
      <c r="R36" s="150"/>
      <c r="S36" s="150"/>
      <c r="T36" s="150"/>
      <c r="U36" s="150"/>
      <c r="V36" s="150"/>
    </row>
    <row r="37" spans="1:22" s="148" customFormat="1" ht="12.75" customHeight="1" hidden="1">
      <c r="A37" s="41" t="s">
        <v>7</v>
      </c>
      <c r="B37" s="18"/>
      <c r="C37" s="38"/>
      <c r="D37" s="47"/>
      <c r="E37" s="47"/>
      <c r="F37" s="48"/>
      <c r="G37" s="48"/>
      <c r="H37" s="48"/>
      <c r="I37" s="48"/>
      <c r="J37" s="48"/>
      <c r="K37" s="48"/>
      <c r="L37" s="49"/>
      <c r="M37" s="48"/>
      <c r="N37" s="25"/>
      <c r="O37" s="26"/>
      <c r="P37" s="150"/>
      <c r="Q37" s="152"/>
      <c r="R37" s="150"/>
      <c r="S37" s="150"/>
      <c r="T37" s="150"/>
      <c r="U37" s="150"/>
      <c r="V37" s="150"/>
    </row>
    <row r="38" spans="1:22" s="148" customFormat="1" ht="13.5" customHeight="1" hidden="1">
      <c r="A38" s="41" t="s">
        <v>38</v>
      </c>
      <c r="B38" s="22"/>
      <c r="C38" s="38"/>
      <c r="D38" s="47">
        <v>0</v>
      </c>
      <c r="E38" s="47">
        <v>0</v>
      </c>
      <c r="F38" s="48"/>
      <c r="G38" s="48"/>
      <c r="H38" s="48"/>
      <c r="I38" s="48"/>
      <c r="J38" s="48">
        <v>0</v>
      </c>
      <c r="K38" s="48">
        <v>0</v>
      </c>
      <c r="L38" s="49">
        <v>0</v>
      </c>
      <c r="M38" s="48"/>
      <c r="N38" s="25"/>
      <c r="O38" s="26"/>
      <c r="P38" s="150"/>
      <c r="Q38" s="152"/>
      <c r="R38" s="150"/>
      <c r="S38" s="150"/>
      <c r="T38" s="150"/>
      <c r="U38" s="150"/>
      <c r="V38" s="150"/>
    </row>
    <row r="39" spans="1:22" s="148" customFormat="1" ht="13.5" customHeight="1" hidden="1">
      <c r="A39" s="41" t="s">
        <v>7</v>
      </c>
      <c r="B39" s="18"/>
      <c r="C39" s="38"/>
      <c r="D39" s="23"/>
      <c r="E39" s="23" t="e">
        <f>E38/D38*100</f>
        <v>#DIV/0!</v>
      </c>
      <c r="F39" s="24"/>
      <c r="G39" s="24"/>
      <c r="H39" s="24"/>
      <c r="I39" s="24"/>
      <c r="J39" s="24" t="e">
        <f>J38/E38*100</f>
        <v>#DIV/0!</v>
      </c>
      <c r="K39" s="24" t="e">
        <f>K38/J38*100</f>
        <v>#DIV/0!</v>
      </c>
      <c r="L39" s="28" t="e">
        <f>L38/K38*100</f>
        <v>#DIV/0!</v>
      </c>
      <c r="M39" s="24"/>
      <c r="N39" s="25" t="e">
        <f>J38/D38*100</f>
        <v>#DIV/0!</v>
      </c>
      <c r="O39" s="26" t="e">
        <f>L38/D38*100</f>
        <v>#DIV/0!</v>
      </c>
      <c r="P39" s="150"/>
      <c r="Q39" s="152"/>
      <c r="R39" s="150"/>
      <c r="S39" s="150"/>
      <c r="T39" s="150"/>
      <c r="U39" s="150"/>
      <c r="V39" s="150"/>
    </row>
    <row r="40" spans="1:22" s="148" customFormat="1" ht="13.5" customHeight="1" hidden="1">
      <c r="A40" s="41" t="s">
        <v>31</v>
      </c>
      <c r="B40" s="22"/>
      <c r="C40" s="38"/>
      <c r="D40" s="39">
        <v>0</v>
      </c>
      <c r="E40" s="39">
        <v>0</v>
      </c>
      <c r="F40" s="40"/>
      <c r="G40" s="40"/>
      <c r="H40" s="40"/>
      <c r="I40" s="40"/>
      <c r="J40" s="40">
        <v>0</v>
      </c>
      <c r="K40" s="40">
        <v>0</v>
      </c>
      <c r="L40" s="50">
        <v>0</v>
      </c>
      <c r="M40" s="40"/>
      <c r="N40" s="25"/>
      <c r="O40" s="26"/>
      <c r="P40" s="150"/>
      <c r="Q40" s="152"/>
      <c r="R40" s="150"/>
      <c r="S40" s="150"/>
      <c r="T40" s="150"/>
      <c r="U40" s="150"/>
      <c r="V40" s="150"/>
    </row>
    <row r="41" spans="1:22" s="148" customFormat="1" ht="33.75" customHeight="1" hidden="1">
      <c r="A41" s="41" t="s">
        <v>7</v>
      </c>
      <c r="B41" s="18"/>
      <c r="C41" s="38"/>
      <c r="D41" s="51"/>
      <c r="E41" s="23" t="e">
        <f>E40/D40*100</f>
        <v>#DIV/0!</v>
      </c>
      <c r="F41" s="24"/>
      <c r="G41" s="24"/>
      <c r="H41" s="24"/>
      <c r="I41" s="24"/>
      <c r="J41" s="24" t="e">
        <f>J40/E40*100</f>
        <v>#DIV/0!</v>
      </c>
      <c r="K41" s="24" t="e">
        <f>K40/J40*100</f>
        <v>#DIV/0!</v>
      </c>
      <c r="L41" s="28" t="e">
        <f>L40/K40*100</f>
        <v>#DIV/0!</v>
      </c>
      <c r="M41" s="24"/>
      <c r="N41" s="25" t="e">
        <f>J40/D40*100</f>
        <v>#DIV/0!</v>
      </c>
      <c r="O41" s="26" t="e">
        <f>L40/D40*100</f>
        <v>#DIV/0!</v>
      </c>
      <c r="P41" s="150"/>
      <c r="Q41" s="152"/>
      <c r="R41" s="150"/>
      <c r="S41" s="150"/>
      <c r="T41" s="150"/>
      <c r="U41" s="150"/>
      <c r="V41" s="150"/>
    </row>
    <row r="42" spans="1:22" s="148" customFormat="1" ht="26.25" customHeight="1" hidden="1">
      <c r="A42" s="41" t="s">
        <v>32</v>
      </c>
      <c r="B42" s="22"/>
      <c r="C42" s="38"/>
      <c r="D42" s="47">
        <v>0</v>
      </c>
      <c r="E42" s="47">
        <v>0</v>
      </c>
      <c r="F42" s="48"/>
      <c r="G42" s="48"/>
      <c r="H42" s="48"/>
      <c r="I42" s="48"/>
      <c r="J42" s="48">
        <v>0</v>
      </c>
      <c r="K42" s="48">
        <v>0</v>
      </c>
      <c r="L42" s="49">
        <v>0</v>
      </c>
      <c r="M42" s="48"/>
      <c r="N42" s="25"/>
      <c r="O42" s="26"/>
      <c r="P42" s="150"/>
      <c r="Q42" s="152"/>
      <c r="R42" s="150"/>
      <c r="S42" s="150"/>
      <c r="T42" s="150"/>
      <c r="U42" s="150"/>
      <c r="V42" s="150"/>
    </row>
    <row r="43" spans="1:22" s="148" customFormat="1" ht="33.75" customHeight="1" hidden="1">
      <c r="A43" s="41" t="s">
        <v>7</v>
      </c>
      <c r="B43" s="18"/>
      <c r="C43" s="38"/>
      <c r="D43" s="23"/>
      <c r="E43" s="23" t="e">
        <f>E42/D42*100</f>
        <v>#DIV/0!</v>
      </c>
      <c r="F43" s="24"/>
      <c r="G43" s="24"/>
      <c r="H43" s="24"/>
      <c r="I43" s="24"/>
      <c r="J43" s="24" t="e">
        <f>J42/E42*100</f>
        <v>#DIV/0!</v>
      </c>
      <c r="K43" s="24" t="e">
        <f>K42/J42*100</f>
        <v>#DIV/0!</v>
      </c>
      <c r="L43" s="28" t="e">
        <f>L42/K42*100</f>
        <v>#DIV/0!</v>
      </c>
      <c r="M43" s="24"/>
      <c r="N43" s="25" t="e">
        <f>J42/D42*100</f>
        <v>#DIV/0!</v>
      </c>
      <c r="O43" s="26" t="e">
        <f>L42/D42*100</f>
        <v>#DIV/0!</v>
      </c>
      <c r="P43" s="150"/>
      <c r="Q43" s="152"/>
      <c r="R43" s="150"/>
      <c r="S43" s="150"/>
      <c r="T43" s="150"/>
      <c r="U43" s="150"/>
      <c r="V43" s="150"/>
    </row>
    <row r="44" spans="1:22" s="148" customFormat="1" ht="32.25" customHeight="1" hidden="1">
      <c r="A44" s="27" t="s">
        <v>22</v>
      </c>
      <c r="B44" s="22"/>
      <c r="C44" s="38"/>
      <c r="D44" s="47"/>
      <c r="E44" s="47"/>
      <c r="F44" s="48"/>
      <c r="G44" s="48"/>
      <c r="H44" s="48"/>
      <c r="I44" s="48"/>
      <c r="J44" s="48"/>
      <c r="K44" s="48"/>
      <c r="L44" s="49"/>
      <c r="M44" s="48"/>
      <c r="N44" s="25"/>
      <c r="O44" s="26"/>
      <c r="P44" s="150"/>
      <c r="Q44" s="152"/>
      <c r="R44" s="150"/>
      <c r="S44" s="150"/>
      <c r="T44" s="150"/>
      <c r="U44" s="150"/>
      <c r="V44" s="150"/>
    </row>
    <row r="45" spans="1:22" s="148" customFormat="1" ht="39.75" customHeight="1" hidden="1">
      <c r="A45" s="41" t="s">
        <v>33</v>
      </c>
      <c r="B45" s="22"/>
      <c r="C45" s="38"/>
      <c r="D45" s="52">
        <v>0</v>
      </c>
      <c r="E45" s="52">
        <v>0</v>
      </c>
      <c r="F45" s="53"/>
      <c r="G45" s="53"/>
      <c r="H45" s="53"/>
      <c r="I45" s="53"/>
      <c r="J45" s="53">
        <v>0</v>
      </c>
      <c r="K45" s="53">
        <v>0</v>
      </c>
      <c r="L45" s="54">
        <v>0</v>
      </c>
      <c r="M45" s="53"/>
      <c r="N45" s="25"/>
      <c r="O45" s="26"/>
      <c r="P45" s="150"/>
      <c r="Q45" s="152"/>
      <c r="R45" s="150"/>
      <c r="S45" s="150"/>
      <c r="T45" s="150"/>
      <c r="U45" s="150"/>
      <c r="V45" s="150"/>
    </row>
    <row r="46" spans="1:22" s="148" customFormat="1" ht="12" customHeight="1" hidden="1">
      <c r="A46" s="41" t="s">
        <v>7</v>
      </c>
      <c r="B46" s="18"/>
      <c r="C46" s="38"/>
      <c r="D46" s="23"/>
      <c r="E46" s="23" t="e">
        <f>E45/D45*100</f>
        <v>#DIV/0!</v>
      </c>
      <c r="F46" s="24"/>
      <c r="G46" s="24"/>
      <c r="H46" s="24"/>
      <c r="I46" s="24"/>
      <c r="J46" s="24" t="e">
        <f>J45/E45*100</f>
        <v>#DIV/0!</v>
      </c>
      <c r="K46" s="24" t="e">
        <f>K45/J45*100</f>
        <v>#DIV/0!</v>
      </c>
      <c r="L46" s="28" t="e">
        <f>L45/K45*100</f>
        <v>#DIV/0!</v>
      </c>
      <c r="M46" s="24"/>
      <c r="N46" s="25" t="e">
        <f>J45/D45*100</f>
        <v>#DIV/0!</v>
      </c>
      <c r="O46" s="26" t="e">
        <f>L45/D45*100</f>
        <v>#DIV/0!</v>
      </c>
      <c r="P46" s="150"/>
      <c r="Q46" s="152"/>
      <c r="R46" s="150"/>
      <c r="S46" s="150"/>
      <c r="T46" s="150"/>
      <c r="U46" s="150"/>
      <c r="V46" s="150"/>
    </row>
    <row r="47" spans="1:22" s="148" customFormat="1" ht="16.5" customHeight="1">
      <c r="A47" s="41" t="s">
        <v>34</v>
      </c>
      <c r="B47" s="22">
        <v>494</v>
      </c>
      <c r="C47" s="38">
        <v>1122</v>
      </c>
      <c r="D47" s="51">
        <v>890</v>
      </c>
      <c r="E47" s="51">
        <v>1145</v>
      </c>
      <c r="F47" s="55">
        <v>1044</v>
      </c>
      <c r="G47" s="55">
        <v>4653</v>
      </c>
      <c r="H47" s="55"/>
      <c r="I47" s="55"/>
      <c r="J47" s="55">
        <v>3845</v>
      </c>
      <c r="K47" s="55">
        <v>3884</v>
      </c>
      <c r="L47" s="56">
        <v>3948</v>
      </c>
      <c r="M47" s="55">
        <v>3993</v>
      </c>
      <c r="N47" s="25">
        <f>K47/G47*100</f>
        <v>83.47302815387921</v>
      </c>
      <c r="O47" s="26">
        <f>M47/G47*100</f>
        <v>85.81560283687944</v>
      </c>
      <c r="P47" s="150"/>
      <c r="Q47" s="152"/>
      <c r="R47" s="150"/>
      <c r="S47" s="150"/>
      <c r="T47" s="150"/>
      <c r="U47" s="150"/>
      <c r="V47" s="150"/>
    </row>
    <row r="48" spans="1:22" s="148" customFormat="1" ht="18" customHeight="1">
      <c r="A48" s="41" t="s">
        <v>7</v>
      </c>
      <c r="B48" s="18"/>
      <c r="C48" s="57">
        <f>C47/B47*100</f>
        <v>227.1255060728745</v>
      </c>
      <c r="D48" s="23">
        <f>D47/C47*100</f>
        <v>79.32263814616756</v>
      </c>
      <c r="E48" s="23">
        <f>E47/D47*100</f>
        <v>128.65168539325842</v>
      </c>
      <c r="F48" s="24">
        <f>F47/E47*100</f>
        <v>91.17903930131004</v>
      </c>
      <c r="G48" s="24">
        <f>G47/F47*100</f>
        <v>445.6896551724138</v>
      </c>
      <c r="H48" s="24">
        <f>H47/E47*100</f>
        <v>0</v>
      </c>
      <c r="I48" s="24">
        <f>I47/F47*100</f>
        <v>0</v>
      </c>
      <c r="J48" s="24">
        <f>J47/G47*100</f>
        <v>82.63485923060391</v>
      </c>
      <c r="K48" s="24">
        <f>K47/J47*100</f>
        <v>101.01430429128739</v>
      </c>
      <c r="L48" s="28">
        <f>L47/K47*100</f>
        <v>101.6477857878476</v>
      </c>
      <c r="M48" s="24">
        <f>M47/L47*100</f>
        <v>101.13981762917933</v>
      </c>
      <c r="N48" s="151"/>
      <c r="O48" s="58"/>
      <c r="P48" s="150"/>
      <c r="Q48" s="152"/>
      <c r="R48" s="150"/>
      <c r="S48" s="150"/>
      <c r="T48" s="150"/>
      <c r="U48" s="150"/>
      <c r="V48" s="150"/>
    </row>
    <row r="49" spans="1:22" s="148" customFormat="1" ht="12.75" customHeight="1" hidden="1">
      <c r="A49" s="41" t="s">
        <v>8</v>
      </c>
      <c r="B49" s="18"/>
      <c r="C49" s="38"/>
      <c r="D49" s="33"/>
      <c r="E49" s="33"/>
      <c r="F49" s="58"/>
      <c r="G49" s="58"/>
      <c r="H49" s="58"/>
      <c r="I49" s="58"/>
      <c r="J49" s="59"/>
      <c r="K49" s="59"/>
      <c r="L49" s="60"/>
      <c r="M49" s="59"/>
      <c r="N49" s="25"/>
      <c r="O49" s="26"/>
      <c r="P49" s="150"/>
      <c r="Q49" s="152"/>
      <c r="R49" s="150"/>
      <c r="S49" s="150"/>
      <c r="T49" s="150"/>
      <c r="U49" s="150"/>
      <c r="V49" s="150"/>
    </row>
    <row r="50" spans="1:22" s="148" customFormat="1" ht="12.75" customHeight="1" hidden="1">
      <c r="A50" s="27" t="s">
        <v>7</v>
      </c>
      <c r="B50" s="18"/>
      <c r="C50" s="38"/>
      <c r="D50" s="33"/>
      <c r="E50" s="61"/>
      <c r="F50" s="62"/>
      <c r="G50" s="62"/>
      <c r="H50" s="62"/>
      <c r="I50" s="62"/>
      <c r="J50" s="62"/>
      <c r="K50" s="62"/>
      <c r="L50" s="63"/>
      <c r="M50" s="62"/>
      <c r="N50" s="25"/>
      <c r="O50" s="26"/>
      <c r="P50" s="150"/>
      <c r="Q50" s="152"/>
      <c r="R50" s="150"/>
      <c r="S50" s="150"/>
      <c r="T50" s="150"/>
      <c r="U50" s="150"/>
      <c r="V50" s="150"/>
    </row>
    <row r="51" spans="1:22" s="148" customFormat="1" ht="28.5" customHeight="1" hidden="1">
      <c r="A51" s="27" t="s">
        <v>8</v>
      </c>
      <c r="B51" s="18"/>
      <c r="C51" s="38"/>
      <c r="D51" s="33"/>
      <c r="E51" s="61"/>
      <c r="F51" s="62"/>
      <c r="G51" s="62"/>
      <c r="H51" s="62"/>
      <c r="I51" s="62"/>
      <c r="J51" s="62"/>
      <c r="K51" s="62"/>
      <c r="L51" s="63"/>
      <c r="M51" s="62"/>
      <c r="N51" s="25"/>
      <c r="O51" s="26"/>
      <c r="P51" s="150"/>
      <c r="Q51" s="152"/>
      <c r="R51" s="150"/>
      <c r="S51" s="150"/>
      <c r="T51" s="150"/>
      <c r="U51" s="150"/>
      <c r="V51" s="150"/>
    </row>
    <row r="52" spans="1:22" s="148" customFormat="1" ht="12.75" customHeight="1" hidden="1">
      <c r="A52" s="27" t="s">
        <v>7</v>
      </c>
      <c r="B52" s="18"/>
      <c r="C52" s="38"/>
      <c r="D52" s="33"/>
      <c r="E52" s="61"/>
      <c r="F52" s="62"/>
      <c r="G52" s="62"/>
      <c r="H52" s="62"/>
      <c r="I52" s="62"/>
      <c r="J52" s="62"/>
      <c r="K52" s="62"/>
      <c r="L52" s="63"/>
      <c r="M52" s="62"/>
      <c r="N52" s="25"/>
      <c r="O52" s="26"/>
      <c r="P52" s="150"/>
      <c r="Q52" s="152"/>
      <c r="R52" s="150"/>
      <c r="S52" s="150"/>
      <c r="T52" s="150"/>
      <c r="U52" s="150"/>
      <c r="V52" s="150"/>
    </row>
    <row r="53" spans="1:22" s="148" customFormat="1" ht="15.75" customHeight="1">
      <c r="A53" s="41" t="s">
        <v>35</v>
      </c>
      <c r="B53" s="34">
        <v>766</v>
      </c>
      <c r="C53" s="57">
        <v>597</v>
      </c>
      <c r="D53" s="51">
        <v>473</v>
      </c>
      <c r="E53" s="51">
        <v>537</v>
      </c>
      <c r="F53" s="55">
        <v>555</v>
      </c>
      <c r="G53" s="55">
        <v>454</v>
      </c>
      <c r="H53" s="55"/>
      <c r="I53" s="55"/>
      <c r="J53" s="55">
        <v>466</v>
      </c>
      <c r="K53" s="55">
        <v>481</v>
      </c>
      <c r="L53" s="56">
        <v>482</v>
      </c>
      <c r="M53" s="55">
        <v>487</v>
      </c>
      <c r="N53" s="25">
        <f>K53/G53*100</f>
        <v>105.94713656387664</v>
      </c>
      <c r="O53" s="26">
        <f>M53/G53*100</f>
        <v>107.26872246696036</v>
      </c>
      <c r="P53" s="150"/>
      <c r="Q53" s="152"/>
      <c r="R53" s="150"/>
      <c r="S53" s="150"/>
      <c r="T53" s="150"/>
      <c r="U53" s="150"/>
      <c r="V53" s="150"/>
    </row>
    <row r="54" spans="1:22" s="148" customFormat="1" ht="18" customHeight="1">
      <c r="A54" s="41" t="s">
        <v>7</v>
      </c>
      <c r="B54" s="64"/>
      <c r="C54" s="57">
        <f>C53/B53*100</f>
        <v>77.9373368146214</v>
      </c>
      <c r="D54" s="57">
        <f>D53/C53*100</f>
        <v>79.22948073701842</v>
      </c>
      <c r="E54" s="24">
        <f>E53/D53*100</f>
        <v>113.5306553911205</v>
      </c>
      <c r="F54" s="24">
        <f>F53/E53*100</f>
        <v>103.35195530726257</v>
      </c>
      <c r="G54" s="24">
        <f>G53/F53*100</f>
        <v>81.8018018018018</v>
      </c>
      <c r="H54" s="24">
        <f>H53/E53*100</f>
        <v>0</v>
      </c>
      <c r="I54" s="24">
        <f>I53/F53*100</f>
        <v>0</v>
      </c>
      <c r="J54" s="24">
        <f>J53/G53*100</f>
        <v>102.6431718061674</v>
      </c>
      <c r="K54" s="24">
        <f>K53/J53*100</f>
        <v>103.21888412017168</v>
      </c>
      <c r="L54" s="28">
        <f>L53/K53*100</f>
        <v>100.2079002079002</v>
      </c>
      <c r="M54" s="24">
        <f>M53/L53*100</f>
        <v>101.03734439834025</v>
      </c>
      <c r="N54" s="151"/>
      <c r="O54" s="58"/>
      <c r="P54" s="150"/>
      <c r="Q54" s="152"/>
      <c r="R54" s="150"/>
      <c r="S54" s="150"/>
      <c r="T54" s="150"/>
      <c r="U54" s="150"/>
      <c r="V54" s="150"/>
    </row>
    <row r="55" spans="1:22" s="148" customFormat="1" ht="12.75" customHeight="1" hidden="1">
      <c r="A55" s="41" t="s">
        <v>6</v>
      </c>
      <c r="B55" s="64"/>
      <c r="C55" s="57"/>
      <c r="D55" s="33"/>
      <c r="E55" s="24">
        <v>81.8</v>
      </c>
      <c r="F55" s="24">
        <v>81.8</v>
      </c>
      <c r="G55" s="24">
        <v>81.8</v>
      </c>
      <c r="H55" s="65"/>
      <c r="I55" s="65"/>
      <c r="J55" s="65"/>
      <c r="K55" s="65"/>
      <c r="L55" s="66"/>
      <c r="M55" s="65"/>
      <c r="N55" s="25"/>
      <c r="O55" s="26"/>
      <c r="P55" s="150"/>
      <c r="Q55" s="152"/>
      <c r="R55" s="150"/>
      <c r="S55" s="150"/>
      <c r="T55" s="150"/>
      <c r="U55" s="150"/>
      <c r="V55" s="150"/>
    </row>
    <row r="56" spans="1:22" s="148" customFormat="1" ht="12.75" customHeight="1" hidden="1">
      <c r="A56" s="27" t="s">
        <v>7</v>
      </c>
      <c r="B56" s="35"/>
      <c r="C56" s="57"/>
      <c r="D56" s="33"/>
      <c r="E56" s="24">
        <v>81.8</v>
      </c>
      <c r="F56" s="24">
        <v>81.8</v>
      </c>
      <c r="G56" s="24">
        <v>81.8</v>
      </c>
      <c r="H56" s="58"/>
      <c r="I56" s="58"/>
      <c r="J56" s="58"/>
      <c r="K56" s="58"/>
      <c r="L56" s="67"/>
      <c r="M56" s="58"/>
      <c r="N56" s="25"/>
      <c r="O56" s="26"/>
      <c r="P56" s="150"/>
      <c r="Q56" s="152"/>
      <c r="R56" s="150"/>
      <c r="S56" s="150"/>
      <c r="T56" s="150"/>
      <c r="U56" s="150"/>
      <c r="V56" s="150"/>
    </row>
    <row r="57" spans="1:22" s="148" customFormat="1" ht="12.75" customHeight="1" hidden="1">
      <c r="A57" s="41" t="s">
        <v>8</v>
      </c>
      <c r="B57" s="64"/>
      <c r="C57" s="57"/>
      <c r="D57" s="33"/>
      <c r="E57" s="24">
        <v>81.8</v>
      </c>
      <c r="F57" s="24">
        <v>81.8</v>
      </c>
      <c r="G57" s="24">
        <v>81.8</v>
      </c>
      <c r="H57" s="58"/>
      <c r="I57" s="58"/>
      <c r="J57" s="58"/>
      <c r="K57" s="58"/>
      <c r="L57" s="67"/>
      <c r="M57" s="58"/>
      <c r="N57" s="25"/>
      <c r="O57" s="26"/>
      <c r="P57" s="150"/>
      <c r="Q57" s="152"/>
      <c r="R57" s="150"/>
      <c r="S57" s="150"/>
      <c r="T57" s="150"/>
      <c r="U57" s="150"/>
      <c r="V57" s="150"/>
    </row>
    <row r="58" spans="1:22" s="148" customFormat="1" ht="12.75" customHeight="1" hidden="1">
      <c r="A58" s="27" t="s">
        <v>7</v>
      </c>
      <c r="B58" s="35"/>
      <c r="C58" s="57"/>
      <c r="D58" s="33"/>
      <c r="E58" s="24">
        <v>81.8</v>
      </c>
      <c r="F58" s="24">
        <v>81.8</v>
      </c>
      <c r="G58" s="24">
        <v>81.8</v>
      </c>
      <c r="H58" s="58"/>
      <c r="I58" s="58"/>
      <c r="J58" s="58"/>
      <c r="K58" s="58"/>
      <c r="L58" s="67"/>
      <c r="M58" s="58"/>
      <c r="N58" s="25"/>
      <c r="O58" s="26"/>
      <c r="P58" s="150"/>
      <c r="Q58" s="152"/>
      <c r="R58" s="150"/>
      <c r="S58" s="150"/>
      <c r="T58" s="150"/>
      <c r="U58" s="150"/>
      <c r="V58" s="150"/>
    </row>
    <row r="59" spans="1:22" s="148" customFormat="1" ht="20.25" customHeight="1">
      <c r="A59" s="41" t="s">
        <v>36</v>
      </c>
      <c r="B59" s="68">
        <f>B66+B70</f>
        <v>2658.9</v>
      </c>
      <c r="C59" s="69">
        <v>2706</v>
      </c>
      <c r="D59" s="23">
        <v>2816.4</v>
      </c>
      <c r="E59" s="23">
        <v>3383</v>
      </c>
      <c r="F59" s="24">
        <v>3773</v>
      </c>
      <c r="G59" s="24">
        <v>3778</v>
      </c>
      <c r="H59" s="24"/>
      <c r="I59" s="24"/>
      <c r="J59" s="24">
        <v>3749</v>
      </c>
      <c r="K59" s="24">
        <v>3769</v>
      </c>
      <c r="L59" s="28">
        <v>3800</v>
      </c>
      <c r="M59" s="24">
        <v>3842</v>
      </c>
      <c r="N59" s="25">
        <f>K59/G59*100</f>
        <v>99.76177871889888</v>
      </c>
      <c r="O59" s="26">
        <f>M59/G59*100</f>
        <v>101.69401799894125</v>
      </c>
      <c r="P59" s="150"/>
      <c r="Q59" s="152"/>
      <c r="R59" s="150"/>
      <c r="S59" s="150"/>
      <c r="T59" s="150"/>
      <c r="U59" s="150"/>
      <c r="V59" s="150"/>
    </row>
    <row r="60" spans="1:22" s="148" customFormat="1" ht="16.5" customHeight="1">
      <c r="A60" s="41" t="s">
        <v>7</v>
      </c>
      <c r="B60" s="34"/>
      <c r="C60" s="57">
        <f>C59/B59*100</f>
        <v>101.77140922938057</v>
      </c>
      <c r="D60" s="61">
        <f>D59/C59*100</f>
        <v>104.07982261640798</v>
      </c>
      <c r="E60" s="23">
        <f>E59/D59*100</f>
        <v>120.11788098281492</v>
      </c>
      <c r="F60" s="24">
        <f>F59/E59*100</f>
        <v>111.52822938220514</v>
      </c>
      <c r="G60" s="24">
        <f>G59/F59*100</f>
        <v>100.1325205406838</v>
      </c>
      <c r="H60" s="24">
        <f>H59/E59*100</f>
        <v>0</v>
      </c>
      <c r="I60" s="24">
        <f>I59/F59*100</f>
        <v>0</v>
      </c>
      <c r="J60" s="24">
        <f>J59/G59*100</f>
        <v>99.23239809422975</v>
      </c>
      <c r="K60" s="24">
        <f>K59/J59*100</f>
        <v>100.5334755934916</v>
      </c>
      <c r="L60" s="28">
        <f>L59/K59*100</f>
        <v>100.8224993366941</v>
      </c>
      <c r="M60" s="24">
        <f>M59/L59*100</f>
        <v>101.10526315789474</v>
      </c>
      <c r="N60" s="151"/>
      <c r="O60" s="58"/>
      <c r="P60" s="150"/>
      <c r="Q60" s="152"/>
      <c r="R60" s="150"/>
      <c r="S60" s="150"/>
      <c r="T60" s="150"/>
      <c r="U60" s="150"/>
      <c r="V60" s="150"/>
    </row>
    <row r="61" spans="1:22" s="148" customFormat="1" ht="12.75" customHeight="1" hidden="1">
      <c r="A61" s="41" t="s">
        <v>6</v>
      </c>
      <c r="B61" s="34"/>
      <c r="C61" s="57"/>
      <c r="D61" s="33"/>
      <c r="E61" s="33"/>
      <c r="F61" s="58"/>
      <c r="G61" s="58"/>
      <c r="H61" s="58"/>
      <c r="I61" s="58"/>
      <c r="J61" s="65"/>
      <c r="K61" s="58"/>
      <c r="L61" s="67"/>
      <c r="M61" s="58"/>
      <c r="N61" s="25"/>
      <c r="O61" s="26"/>
      <c r="P61" s="150"/>
      <c r="Q61" s="152"/>
      <c r="R61" s="150"/>
      <c r="S61" s="150"/>
      <c r="T61" s="150"/>
      <c r="U61" s="150"/>
      <c r="V61" s="150"/>
    </row>
    <row r="62" spans="1:22" s="148" customFormat="1" ht="12.75" customHeight="1" hidden="1">
      <c r="A62" s="27" t="s">
        <v>7</v>
      </c>
      <c r="B62" s="34"/>
      <c r="C62" s="57"/>
      <c r="D62" s="33"/>
      <c r="E62" s="33"/>
      <c r="F62" s="58"/>
      <c r="G62" s="58"/>
      <c r="H62" s="58"/>
      <c r="I62" s="58"/>
      <c r="J62" s="58"/>
      <c r="K62" s="58"/>
      <c r="L62" s="67"/>
      <c r="M62" s="58"/>
      <c r="N62" s="25"/>
      <c r="O62" s="26"/>
      <c r="P62" s="150"/>
      <c r="Q62" s="152"/>
      <c r="R62" s="150"/>
      <c r="S62" s="150"/>
      <c r="T62" s="150"/>
      <c r="U62" s="150"/>
      <c r="V62" s="150"/>
    </row>
    <row r="63" spans="1:22" s="148" customFormat="1" ht="12.75" customHeight="1" hidden="1">
      <c r="A63" s="41" t="s">
        <v>8</v>
      </c>
      <c r="B63" s="34"/>
      <c r="C63" s="57"/>
      <c r="D63" s="33"/>
      <c r="E63" s="33"/>
      <c r="F63" s="58"/>
      <c r="G63" s="58"/>
      <c r="H63" s="58"/>
      <c r="I63" s="58"/>
      <c r="J63" s="59"/>
      <c r="K63" s="58"/>
      <c r="L63" s="67"/>
      <c r="M63" s="58"/>
      <c r="N63" s="25"/>
      <c r="O63" s="26"/>
      <c r="P63" s="150"/>
      <c r="Q63" s="152"/>
      <c r="R63" s="150"/>
      <c r="S63" s="150"/>
      <c r="T63" s="150"/>
      <c r="U63" s="150"/>
      <c r="V63" s="150"/>
    </row>
    <row r="64" spans="1:22" s="148" customFormat="1" ht="12.75" customHeight="1" hidden="1">
      <c r="A64" s="27" t="s">
        <v>7</v>
      </c>
      <c r="B64" s="34"/>
      <c r="C64" s="57"/>
      <c r="D64" s="33"/>
      <c r="E64" s="33"/>
      <c r="F64" s="58"/>
      <c r="G64" s="58"/>
      <c r="H64" s="58"/>
      <c r="I64" s="58"/>
      <c r="J64" s="58"/>
      <c r="K64" s="58"/>
      <c r="L64" s="67"/>
      <c r="M64" s="58"/>
      <c r="N64" s="25"/>
      <c r="O64" s="26"/>
      <c r="P64" s="150"/>
      <c r="Q64" s="152"/>
      <c r="R64" s="150"/>
      <c r="S64" s="150"/>
      <c r="T64" s="150"/>
      <c r="U64" s="150"/>
      <c r="V64" s="150"/>
    </row>
    <row r="65" spans="1:22" s="148" customFormat="1" ht="15.75" customHeight="1">
      <c r="A65" s="27" t="s">
        <v>27</v>
      </c>
      <c r="B65" s="34"/>
      <c r="C65" s="57"/>
      <c r="D65" s="33"/>
      <c r="E65" s="33"/>
      <c r="F65" s="58"/>
      <c r="G65" s="58"/>
      <c r="H65" s="58"/>
      <c r="I65" s="58"/>
      <c r="J65" s="58"/>
      <c r="K65" s="58"/>
      <c r="L65" s="67"/>
      <c r="M65" s="58"/>
      <c r="N65" s="25"/>
      <c r="O65" s="26"/>
      <c r="P65" s="150"/>
      <c r="Q65" s="152"/>
      <c r="R65" s="150"/>
      <c r="S65" s="150"/>
      <c r="T65" s="150"/>
      <c r="U65" s="150"/>
      <c r="V65" s="150"/>
    </row>
    <row r="66" spans="1:22" s="148" customFormat="1" ht="18.75" customHeight="1">
      <c r="A66" s="27" t="s">
        <v>20</v>
      </c>
      <c r="B66" s="34">
        <v>1727</v>
      </c>
      <c r="C66" s="57">
        <v>2206</v>
      </c>
      <c r="D66" s="61">
        <v>2022.9</v>
      </c>
      <c r="E66" s="61">
        <v>2079</v>
      </c>
      <c r="F66" s="62">
        <v>2400</v>
      </c>
      <c r="G66" s="62">
        <v>2490</v>
      </c>
      <c r="H66" s="62"/>
      <c r="I66" s="62"/>
      <c r="J66" s="62">
        <v>2510</v>
      </c>
      <c r="K66" s="62">
        <v>2525</v>
      </c>
      <c r="L66" s="63">
        <v>2549</v>
      </c>
      <c r="M66" s="62">
        <v>2558</v>
      </c>
      <c r="N66" s="25">
        <f>K66/G66*100</f>
        <v>101.40562248995984</v>
      </c>
      <c r="O66" s="26">
        <f>M66/G66*100</f>
        <v>102.73092369477912</v>
      </c>
      <c r="P66" s="150"/>
      <c r="Q66" s="152"/>
      <c r="R66" s="150"/>
      <c r="S66" s="150"/>
      <c r="T66" s="150"/>
      <c r="U66" s="150"/>
      <c r="V66" s="150"/>
    </row>
    <row r="67" spans="1:22" s="148" customFormat="1" ht="17.25" customHeight="1">
      <c r="A67" s="41" t="s">
        <v>7</v>
      </c>
      <c r="B67" s="34"/>
      <c r="C67" s="57">
        <f>C66/B66*100</f>
        <v>127.73595830920672</v>
      </c>
      <c r="D67" s="32">
        <f>D66/C66*100</f>
        <v>91.69990933816864</v>
      </c>
      <c r="E67" s="32">
        <f>E66/D66*100</f>
        <v>102.77324632952691</v>
      </c>
      <c r="F67" s="32">
        <f>F66/E66*100</f>
        <v>115.44011544011543</v>
      </c>
      <c r="G67" s="24">
        <f>G66/F66*100</f>
        <v>103.75000000000001</v>
      </c>
      <c r="H67" s="24"/>
      <c r="I67" s="24"/>
      <c r="J67" s="24">
        <f>J66/G66*100</f>
        <v>100.80321285140563</v>
      </c>
      <c r="K67" s="24">
        <f>K66/J66*100</f>
        <v>100.59760956175299</v>
      </c>
      <c r="L67" s="28">
        <f>L66/K66*100</f>
        <v>100.95049504950495</v>
      </c>
      <c r="M67" s="24">
        <f>M66/L66*100</f>
        <v>100.35307963907414</v>
      </c>
      <c r="N67" s="151"/>
      <c r="O67" s="58"/>
      <c r="P67" s="150"/>
      <c r="Q67" s="152"/>
      <c r="R67" s="150"/>
      <c r="S67" s="150"/>
      <c r="T67" s="150"/>
      <c r="U67" s="150"/>
      <c r="V67" s="150"/>
    </row>
    <row r="68" spans="1:22" s="148" customFormat="1" ht="15" customHeight="1" hidden="1">
      <c r="A68" s="41" t="s">
        <v>28</v>
      </c>
      <c r="B68" s="34"/>
      <c r="C68" s="57"/>
      <c r="D68" s="61"/>
      <c r="E68" s="61"/>
      <c r="F68" s="62"/>
      <c r="G68" s="62"/>
      <c r="H68" s="62"/>
      <c r="I68" s="62"/>
      <c r="J68" s="62"/>
      <c r="K68" s="62"/>
      <c r="L68" s="63"/>
      <c r="M68" s="62"/>
      <c r="N68" s="25"/>
      <c r="O68" s="26"/>
      <c r="P68" s="150"/>
      <c r="Q68" s="152"/>
      <c r="R68" s="150"/>
      <c r="S68" s="150"/>
      <c r="T68" s="150"/>
      <c r="U68" s="150"/>
      <c r="V68" s="150"/>
    </row>
    <row r="69" spans="1:22" s="148" customFormat="1" ht="13.5" customHeight="1" hidden="1">
      <c r="A69" s="41" t="s">
        <v>7</v>
      </c>
      <c r="B69" s="34"/>
      <c r="C69" s="57"/>
      <c r="D69" s="61"/>
      <c r="E69" s="23" t="e">
        <f>E68/D68*100</f>
        <v>#DIV/0!</v>
      </c>
      <c r="F69" s="24"/>
      <c r="G69" s="24"/>
      <c r="H69" s="24"/>
      <c r="I69" s="24"/>
      <c r="J69" s="24" t="e">
        <f>J68/E68*100</f>
        <v>#DIV/0!</v>
      </c>
      <c r="K69" s="24" t="e">
        <f>K68/J68*100</f>
        <v>#DIV/0!</v>
      </c>
      <c r="L69" s="28" t="e">
        <f>L68/K68*100</f>
        <v>#DIV/0!</v>
      </c>
      <c r="M69" s="24"/>
      <c r="N69" s="25" t="e">
        <f>J68/D68*100</f>
        <v>#DIV/0!</v>
      </c>
      <c r="O69" s="26" t="e">
        <f>L68/D68*100</f>
        <v>#DIV/0!</v>
      </c>
      <c r="P69" s="150"/>
      <c r="Q69" s="152"/>
      <c r="R69" s="150"/>
      <c r="S69" s="150"/>
      <c r="T69" s="150"/>
      <c r="U69" s="150"/>
      <c r="V69" s="150"/>
    </row>
    <row r="70" spans="1:22" s="148" customFormat="1" ht="14.25" customHeight="1" hidden="1">
      <c r="A70" s="27" t="s">
        <v>21</v>
      </c>
      <c r="B70" s="34">
        <v>931.9</v>
      </c>
      <c r="C70" s="57"/>
      <c r="D70" s="61">
        <v>500</v>
      </c>
      <c r="E70" s="61">
        <v>793.52</v>
      </c>
      <c r="F70" s="62">
        <v>1304</v>
      </c>
      <c r="G70" s="62">
        <v>1373</v>
      </c>
      <c r="H70" s="62"/>
      <c r="I70" s="62"/>
      <c r="J70" s="62">
        <v>1082</v>
      </c>
      <c r="K70" s="62">
        <v>1096</v>
      </c>
      <c r="L70" s="63">
        <v>1113</v>
      </c>
      <c r="M70" s="62">
        <v>1128</v>
      </c>
      <c r="N70" s="25">
        <f>K70/G70*100</f>
        <v>79.82520029133285</v>
      </c>
      <c r="O70" s="26">
        <f>M70/G70*100</f>
        <v>82.15586307356155</v>
      </c>
      <c r="P70" s="150"/>
      <c r="Q70" s="152"/>
      <c r="R70" s="150"/>
      <c r="S70" s="150"/>
      <c r="T70" s="150"/>
      <c r="U70" s="150"/>
      <c r="V70" s="150"/>
    </row>
    <row r="71" spans="1:22" s="148" customFormat="1" ht="12" customHeight="1" hidden="1">
      <c r="A71" s="27" t="s">
        <v>7</v>
      </c>
      <c r="B71" s="34"/>
      <c r="C71" s="57"/>
      <c r="D71" s="61">
        <v>45.7</v>
      </c>
      <c r="E71" s="23">
        <f>E70/D70*100</f>
        <v>158.704</v>
      </c>
      <c r="F71" s="24">
        <f>F70/D70*100</f>
        <v>260.8</v>
      </c>
      <c r="G71" s="24">
        <f>G70/F70*100</f>
        <v>105.29141104294479</v>
      </c>
      <c r="H71" s="24"/>
      <c r="I71" s="24"/>
      <c r="J71" s="24">
        <f>J70/G70*100</f>
        <v>78.8055353241078</v>
      </c>
      <c r="K71" s="24">
        <f>K70/J70*100</f>
        <v>101.29390018484288</v>
      </c>
      <c r="L71" s="28">
        <f>L70/K70*100</f>
        <v>101.55109489051095</v>
      </c>
      <c r="M71" s="24">
        <f>M70/L70*100</f>
        <v>101.34770889487869</v>
      </c>
      <c r="N71" s="151"/>
      <c r="O71" s="58"/>
      <c r="P71" s="150"/>
      <c r="Q71" s="152"/>
      <c r="R71" s="150"/>
      <c r="S71" s="150"/>
      <c r="T71" s="150"/>
      <c r="U71" s="150"/>
      <c r="V71" s="150"/>
    </row>
    <row r="72" spans="1:22" s="148" customFormat="1" ht="16.5" customHeight="1">
      <c r="A72" s="41" t="s">
        <v>37</v>
      </c>
      <c r="B72" s="34">
        <v>2569</v>
      </c>
      <c r="C72" s="57">
        <v>1764</v>
      </c>
      <c r="D72" s="23">
        <v>1558</v>
      </c>
      <c r="E72" s="23">
        <v>1784</v>
      </c>
      <c r="F72" s="24">
        <v>1797</v>
      </c>
      <c r="G72" s="24">
        <v>1718</v>
      </c>
      <c r="H72" s="24"/>
      <c r="I72" s="24"/>
      <c r="J72" s="24">
        <v>1722</v>
      </c>
      <c r="K72" s="24">
        <v>1728</v>
      </c>
      <c r="L72" s="28">
        <v>1733</v>
      </c>
      <c r="M72" s="24">
        <v>1739</v>
      </c>
      <c r="N72" s="25">
        <f>K72/G72*100</f>
        <v>100.58207217694995</v>
      </c>
      <c r="O72" s="26">
        <f>M72/G72*100</f>
        <v>101.22235157159487</v>
      </c>
      <c r="P72" s="150"/>
      <c r="Q72" s="152"/>
      <c r="R72" s="150"/>
      <c r="S72" s="150"/>
      <c r="T72" s="150"/>
      <c r="U72" s="150"/>
      <c r="V72" s="150"/>
    </row>
    <row r="73" spans="1:22" s="148" customFormat="1" ht="18" customHeight="1">
      <c r="A73" s="41" t="s">
        <v>7</v>
      </c>
      <c r="B73" s="70"/>
      <c r="C73" s="57">
        <f>C72/B72*100</f>
        <v>68.66485013623979</v>
      </c>
      <c r="D73" s="57">
        <f>D72/C72*100</f>
        <v>88.3219954648526</v>
      </c>
      <c r="E73" s="57">
        <f>E72/D72*100</f>
        <v>114.50577663671373</v>
      </c>
      <c r="F73" s="24">
        <f>F72/E72*100</f>
        <v>100.7286995515695</v>
      </c>
      <c r="G73" s="24">
        <f>G72/F72*100</f>
        <v>95.60378408458541</v>
      </c>
      <c r="H73" s="24"/>
      <c r="I73" s="24"/>
      <c r="J73" s="24">
        <f>J72/G72*100</f>
        <v>100.23282887077998</v>
      </c>
      <c r="K73" s="24">
        <f>K72/J72*100</f>
        <v>100.34843205574913</v>
      </c>
      <c r="L73" s="28">
        <f>L72/K72*100</f>
        <v>100.28935185185186</v>
      </c>
      <c r="M73" s="24">
        <f>M72/L72*100</f>
        <v>100.34622042700518</v>
      </c>
      <c r="N73" s="151"/>
      <c r="O73" s="58"/>
      <c r="P73" s="150"/>
      <c r="Q73" s="152"/>
      <c r="R73" s="150"/>
      <c r="S73" s="150"/>
      <c r="T73" s="150"/>
      <c r="U73" s="150"/>
      <c r="V73" s="150"/>
    </row>
    <row r="74" spans="1:22" s="148" customFormat="1" ht="19.5" hidden="1">
      <c r="A74" s="29" t="s">
        <v>12</v>
      </c>
      <c r="B74" s="70"/>
      <c r="C74" s="70"/>
      <c r="D74" s="23"/>
      <c r="E74" s="23"/>
      <c r="F74" s="24"/>
      <c r="G74" s="24"/>
      <c r="H74" s="24"/>
      <c r="I74" s="24"/>
      <c r="J74" s="24"/>
      <c r="K74" s="24"/>
      <c r="L74" s="28"/>
      <c r="M74" s="24"/>
      <c r="N74" s="25"/>
      <c r="O74" s="26"/>
      <c r="P74" s="150"/>
      <c r="Q74" s="150"/>
      <c r="R74" s="150"/>
      <c r="S74" s="150"/>
      <c r="T74" s="150"/>
      <c r="U74" s="150"/>
      <c r="V74" s="150"/>
    </row>
    <row r="75" spans="1:22" s="148" customFormat="1" ht="19.5" hidden="1">
      <c r="A75" s="27" t="s">
        <v>13</v>
      </c>
      <c r="B75" s="70"/>
      <c r="C75" s="70"/>
      <c r="D75" s="23"/>
      <c r="E75" s="23"/>
      <c r="F75" s="24"/>
      <c r="G75" s="24"/>
      <c r="H75" s="24"/>
      <c r="I75" s="24"/>
      <c r="J75" s="24"/>
      <c r="K75" s="24"/>
      <c r="L75" s="28"/>
      <c r="M75" s="24"/>
      <c r="N75" s="25"/>
      <c r="O75" s="26"/>
      <c r="P75" s="150"/>
      <c r="Q75" s="150"/>
      <c r="R75" s="150"/>
      <c r="S75" s="150"/>
      <c r="T75" s="150"/>
      <c r="U75" s="150"/>
      <c r="V75" s="150"/>
    </row>
    <row r="76" spans="1:22" s="148" customFormat="1" ht="37.5" hidden="1">
      <c r="A76" s="41" t="s">
        <v>6</v>
      </c>
      <c r="B76" s="70"/>
      <c r="C76" s="70"/>
      <c r="D76" s="61"/>
      <c r="E76" s="33"/>
      <c r="F76" s="58"/>
      <c r="G76" s="58"/>
      <c r="H76" s="58"/>
      <c r="I76" s="58"/>
      <c r="J76" s="58"/>
      <c r="K76" s="58"/>
      <c r="L76" s="67"/>
      <c r="M76" s="58"/>
      <c r="N76" s="25"/>
      <c r="O76" s="26"/>
      <c r="P76" s="150"/>
      <c r="Q76" s="150"/>
      <c r="R76" s="150"/>
      <c r="S76" s="150"/>
      <c r="T76" s="150"/>
      <c r="U76" s="150"/>
      <c r="V76" s="150"/>
    </row>
    <row r="77" spans="1:22" s="148" customFormat="1" ht="19.5" hidden="1">
      <c r="A77" s="27" t="s">
        <v>7</v>
      </c>
      <c r="B77" s="70"/>
      <c r="C77" s="70"/>
      <c r="D77" s="61"/>
      <c r="E77" s="33"/>
      <c r="F77" s="58"/>
      <c r="G77" s="58"/>
      <c r="H77" s="58"/>
      <c r="I77" s="58"/>
      <c r="J77" s="58"/>
      <c r="K77" s="58"/>
      <c r="L77" s="67"/>
      <c r="M77" s="58"/>
      <c r="N77" s="25"/>
      <c r="O77" s="26"/>
      <c r="P77" s="150"/>
      <c r="Q77" s="150"/>
      <c r="R77" s="150"/>
      <c r="S77" s="150"/>
      <c r="T77" s="150"/>
      <c r="U77" s="150"/>
      <c r="V77" s="150"/>
    </row>
    <row r="78" spans="1:22" s="148" customFormat="1" ht="56.25" hidden="1">
      <c r="A78" s="41" t="s">
        <v>8</v>
      </c>
      <c r="B78" s="70"/>
      <c r="C78" s="70"/>
      <c r="D78" s="61"/>
      <c r="E78" s="33"/>
      <c r="F78" s="58"/>
      <c r="G78" s="58"/>
      <c r="H78" s="58"/>
      <c r="I78" s="58"/>
      <c r="J78" s="58"/>
      <c r="K78" s="58"/>
      <c r="L78" s="67"/>
      <c r="M78" s="58"/>
      <c r="N78" s="25"/>
      <c r="O78" s="26"/>
      <c r="P78" s="150"/>
      <c r="Q78" s="150"/>
      <c r="R78" s="150"/>
      <c r="S78" s="150"/>
      <c r="T78" s="150"/>
      <c r="U78" s="150"/>
      <c r="V78" s="150"/>
    </row>
    <row r="79" spans="1:22" s="148" customFormat="1" ht="19.5" hidden="1">
      <c r="A79" s="27" t="s">
        <v>7</v>
      </c>
      <c r="B79" s="70"/>
      <c r="C79" s="70"/>
      <c r="D79" s="61"/>
      <c r="E79" s="33"/>
      <c r="F79" s="58"/>
      <c r="G79" s="58"/>
      <c r="H79" s="58"/>
      <c r="I79" s="58"/>
      <c r="J79" s="58"/>
      <c r="K79" s="58"/>
      <c r="L79" s="67"/>
      <c r="M79" s="58"/>
      <c r="N79" s="25"/>
      <c r="O79" s="26"/>
      <c r="P79" s="150"/>
      <c r="Q79" s="150"/>
      <c r="R79" s="150"/>
      <c r="S79" s="150"/>
      <c r="T79" s="150"/>
      <c r="U79" s="150"/>
      <c r="V79" s="150"/>
    </row>
    <row r="80" spans="1:22" s="148" customFormat="1" ht="19.5" hidden="1">
      <c r="A80" s="27" t="s">
        <v>27</v>
      </c>
      <c r="B80" s="70"/>
      <c r="C80" s="70"/>
      <c r="D80" s="61"/>
      <c r="E80" s="33"/>
      <c r="F80" s="58"/>
      <c r="G80" s="58"/>
      <c r="H80" s="58"/>
      <c r="I80" s="58"/>
      <c r="J80" s="58"/>
      <c r="K80" s="58"/>
      <c r="L80" s="67"/>
      <c r="M80" s="58"/>
      <c r="N80" s="25"/>
      <c r="O80" s="26"/>
      <c r="P80" s="150"/>
      <c r="Q80" s="150"/>
      <c r="R80" s="150"/>
      <c r="S80" s="150"/>
      <c r="T80" s="150"/>
      <c r="U80" s="150"/>
      <c r="V80" s="150"/>
    </row>
    <row r="81" spans="1:22" s="148" customFormat="1" ht="19.5" hidden="1">
      <c r="A81" s="27" t="s">
        <v>20</v>
      </c>
      <c r="B81" s="70"/>
      <c r="C81" s="70"/>
      <c r="D81" s="61"/>
      <c r="E81" s="33"/>
      <c r="F81" s="58"/>
      <c r="G81" s="58"/>
      <c r="H81" s="58"/>
      <c r="I81" s="58"/>
      <c r="J81" s="58"/>
      <c r="K81" s="58"/>
      <c r="L81" s="67"/>
      <c r="M81" s="58"/>
      <c r="N81" s="25"/>
      <c r="O81" s="26"/>
      <c r="P81" s="150"/>
      <c r="Q81" s="150"/>
      <c r="R81" s="150"/>
      <c r="S81" s="150"/>
      <c r="T81" s="150"/>
      <c r="U81" s="150"/>
      <c r="V81" s="150"/>
    </row>
    <row r="82" spans="1:22" s="148" customFormat="1" ht="19.5" hidden="1">
      <c r="A82" s="41" t="s">
        <v>7</v>
      </c>
      <c r="B82" s="70"/>
      <c r="C82" s="70"/>
      <c r="D82" s="61"/>
      <c r="E82" s="23" t="e">
        <f>E81/D81*100</f>
        <v>#DIV/0!</v>
      </c>
      <c r="F82" s="24"/>
      <c r="G82" s="24"/>
      <c r="H82" s="24"/>
      <c r="I82" s="24"/>
      <c r="J82" s="24" t="e">
        <f>J81/E81*100</f>
        <v>#DIV/0!</v>
      </c>
      <c r="K82" s="24" t="e">
        <f>K81/J81*100</f>
        <v>#DIV/0!</v>
      </c>
      <c r="L82" s="28" t="e">
        <f>L81/K81*100</f>
        <v>#DIV/0!</v>
      </c>
      <c r="M82" s="24"/>
      <c r="N82" s="25" t="e">
        <f>J81/D81*100</f>
        <v>#DIV/0!</v>
      </c>
      <c r="O82" s="26" t="e">
        <f>L81/D81*100</f>
        <v>#DIV/0!</v>
      </c>
      <c r="P82" s="150"/>
      <c r="Q82" s="150"/>
      <c r="R82" s="150"/>
      <c r="S82" s="150"/>
      <c r="T82" s="150"/>
      <c r="U82" s="150"/>
      <c r="V82" s="150"/>
    </row>
    <row r="83" spans="1:22" s="148" customFormat="1" ht="30" customHeight="1" hidden="1">
      <c r="A83" s="41" t="s">
        <v>28</v>
      </c>
      <c r="B83" s="70"/>
      <c r="C83" s="70"/>
      <c r="D83" s="61"/>
      <c r="E83" s="33"/>
      <c r="F83" s="58"/>
      <c r="G83" s="58"/>
      <c r="H83" s="58"/>
      <c r="I83" s="58"/>
      <c r="J83" s="58"/>
      <c r="K83" s="58"/>
      <c r="L83" s="67"/>
      <c r="M83" s="58"/>
      <c r="N83" s="25"/>
      <c r="O83" s="26"/>
      <c r="P83" s="150"/>
      <c r="Q83" s="150"/>
      <c r="R83" s="150"/>
      <c r="S83" s="150"/>
      <c r="T83" s="150"/>
      <c r="U83" s="150"/>
      <c r="V83" s="150"/>
    </row>
    <row r="84" spans="1:22" s="148" customFormat="1" ht="19.5" hidden="1">
      <c r="A84" s="41" t="s">
        <v>7</v>
      </c>
      <c r="B84" s="70"/>
      <c r="C84" s="70"/>
      <c r="D84" s="61"/>
      <c r="E84" s="23" t="e">
        <f>E83/D83*100</f>
        <v>#DIV/0!</v>
      </c>
      <c r="F84" s="24"/>
      <c r="G84" s="24"/>
      <c r="H84" s="24"/>
      <c r="I84" s="24"/>
      <c r="J84" s="24" t="e">
        <f>J83/E83*100</f>
        <v>#DIV/0!</v>
      </c>
      <c r="K84" s="24" t="e">
        <f>K83/J83*100</f>
        <v>#DIV/0!</v>
      </c>
      <c r="L84" s="28" t="e">
        <f>L83/K83*100</f>
        <v>#DIV/0!</v>
      </c>
      <c r="M84" s="24"/>
      <c r="N84" s="25" t="e">
        <f>J83/D83*100</f>
        <v>#DIV/0!</v>
      </c>
      <c r="O84" s="26" t="e">
        <f>L83/D83*100</f>
        <v>#DIV/0!</v>
      </c>
      <c r="P84" s="150"/>
      <c r="Q84" s="150"/>
      <c r="R84" s="150"/>
      <c r="S84" s="150"/>
      <c r="T84" s="150"/>
      <c r="U84" s="150"/>
      <c r="V84" s="150"/>
    </row>
    <row r="85" spans="1:22" s="148" customFormat="1" ht="18.75" customHeight="1">
      <c r="A85" s="27" t="s">
        <v>52</v>
      </c>
      <c r="B85" s="68">
        <f>101.922+2.367</f>
        <v>104.289</v>
      </c>
      <c r="C85" s="68">
        <v>103.1</v>
      </c>
      <c r="D85" s="61">
        <v>110.9</v>
      </c>
      <c r="E85" s="61">
        <v>131.1</v>
      </c>
      <c r="F85" s="62">
        <v>144.2</v>
      </c>
      <c r="G85" s="62">
        <v>156</v>
      </c>
      <c r="H85" s="62"/>
      <c r="I85" s="62"/>
      <c r="J85" s="62">
        <v>156.5</v>
      </c>
      <c r="K85" s="62">
        <v>156.97</v>
      </c>
      <c r="L85" s="63">
        <v>157.2</v>
      </c>
      <c r="M85" s="62">
        <v>157.4</v>
      </c>
      <c r="N85" s="25">
        <f>K85/G85*100</f>
        <v>100.62179487179488</v>
      </c>
      <c r="O85" s="26">
        <f>M85/G85*100</f>
        <v>100.8974358974359</v>
      </c>
      <c r="P85" s="150"/>
      <c r="Q85" s="150"/>
      <c r="R85" s="150"/>
      <c r="S85" s="150"/>
      <c r="T85" s="150"/>
      <c r="U85" s="150"/>
      <c r="V85" s="150"/>
    </row>
    <row r="86" spans="1:22" s="148" customFormat="1" ht="3.75" customHeight="1" hidden="1">
      <c r="A86" s="27" t="s">
        <v>7</v>
      </c>
      <c r="B86" s="33"/>
      <c r="C86" s="33"/>
      <c r="D86" s="61">
        <f>D85/B85*100</f>
        <v>106.33911534294126</v>
      </c>
      <c r="E86" s="35">
        <f>E85/D85*100</f>
        <v>118.21460775473398</v>
      </c>
      <c r="F86" s="32">
        <f>F85/D85*100</f>
        <v>130.02705139765553</v>
      </c>
      <c r="G86" s="32"/>
      <c r="H86" s="32"/>
      <c r="I86" s="32"/>
      <c r="J86" s="62">
        <f>J85/F85*100</f>
        <v>108.52981969486825</v>
      </c>
      <c r="K86" s="62">
        <f>K85/J85*100</f>
        <v>100.3003194888179</v>
      </c>
      <c r="L86" s="63">
        <f>L85/K85*100</f>
        <v>100.14652481365864</v>
      </c>
      <c r="M86" s="62">
        <f>M85/L85*100</f>
        <v>100.12722646310435</v>
      </c>
      <c r="N86" s="151"/>
      <c r="O86" s="58"/>
      <c r="P86" s="150"/>
      <c r="Q86" s="150"/>
      <c r="R86" s="150"/>
      <c r="S86" s="150"/>
      <c r="T86" s="150"/>
      <c r="U86" s="150"/>
      <c r="V86" s="150"/>
    </row>
    <row r="87" spans="1:22" s="148" customFormat="1" ht="29.25" customHeight="1" hidden="1">
      <c r="A87" s="153"/>
      <c r="B87" s="153"/>
      <c r="C87" s="153"/>
      <c r="D87" s="154"/>
      <c r="E87" s="154"/>
      <c r="F87" s="155"/>
      <c r="G87" s="155"/>
      <c r="H87" s="155"/>
      <c r="I87" s="155"/>
      <c r="J87" s="155"/>
      <c r="K87" s="156"/>
      <c r="L87" s="71"/>
      <c r="M87" s="58"/>
      <c r="N87" s="72"/>
      <c r="O87" s="73"/>
      <c r="P87" s="150"/>
      <c r="Q87" s="150"/>
      <c r="R87" s="150"/>
      <c r="S87" s="150"/>
      <c r="T87" s="150"/>
      <c r="U87" s="150"/>
      <c r="V87" s="150"/>
    </row>
    <row r="88" spans="1:22" s="148" customFormat="1" ht="18.75" hidden="1">
      <c r="A88" s="157"/>
      <c r="B88" s="157"/>
      <c r="C88" s="157"/>
      <c r="D88" s="158"/>
      <c r="E88" s="158"/>
      <c r="F88" s="156"/>
      <c r="G88" s="156"/>
      <c r="H88" s="156"/>
      <c r="I88" s="156"/>
      <c r="J88" s="156"/>
      <c r="K88" s="156"/>
      <c r="L88" s="74"/>
      <c r="M88" s="58"/>
      <c r="N88" s="75"/>
      <c r="O88" s="76"/>
      <c r="P88" s="150"/>
      <c r="Q88" s="150"/>
      <c r="R88" s="150"/>
      <c r="S88" s="150"/>
      <c r="T88" s="150"/>
      <c r="U88" s="150"/>
      <c r="V88" s="150"/>
    </row>
    <row r="89" spans="1:22" s="148" customFormat="1" ht="18.75" hidden="1">
      <c r="A89" s="157"/>
      <c r="B89" s="157"/>
      <c r="C89" s="157"/>
      <c r="D89" s="158"/>
      <c r="E89" s="158"/>
      <c r="F89" s="156"/>
      <c r="G89" s="156"/>
      <c r="H89" s="156"/>
      <c r="I89" s="156"/>
      <c r="J89" s="156"/>
      <c r="K89" s="156"/>
      <c r="L89" s="74"/>
      <c r="M89" s="58"/>
      <c r="N89" s="75"/>
      <c r="O89" s="76"/>
      <c r="P89" s="150"/>
      <c r="Q89" s="150"/>
      <c r="R89" s="150"/>
      <c r="S89" s="150"/>
      <c r="T89" s="150"/>
      <c r="U89" s="150"/>
      <c r="V89" s="150"/>
    </row>
    <row r="90" spans="1:22" s="148" customFormat="1" ht="56.25" hidden="1">
      <c r="A90" s="77" t="s">
        <v>8</v>
      </c>
      <c r="B90" s="78"/>
      <c r="C90" s="78"/>
      <c r="D90" s="79"/>
      <c r="E90" s="80"/>
      <c r="F90" s="81"/>
      <c r="G90" s="81"/>
      <c r="H90" s="81"/>
      <c r="I90" s="81"/>
      <c r="J90" s="82"/>
      <c r="K90" s="82"/>
      <c r="L90" s="83"/>
      <c r="M90" s="62"/>
      <c r="N90" s="75"/>
      <c r="O90" s="76"/>
      <c r="P90" s="150"/>
      <c r="Q90" s="150"/>
      <c r="R90" s="150"/>
      <c r="S90" s="150"/>
      <c r="T90" s="150"/>
      <c r="U90" s="150"/>
      <c r="V90" s="150"/>
    </row>
    <row r="91" spans="1:22" s="148" customFormat="1" ht="11.25" customHeight="1" hidden="1">
      <c r="A91" s="84" t="s">
        <v>7</v>
      </c>
      <c r="B91" s="85"/>
      <c r="C91" s="85"/>
      <c r="D91" s="79"/>
      <c r="E91" s="80"/>
      <c r="F91" s="81"/>
      <c r="G91" s="81"/>
      <c r="H91" s="81"/>
      <c r="I91" s="81"/>
      <c r="J91" s="81"/>
      <c r="K91" s="82"/>
      <c r="L91" s="74"/>
      <c r="M91" s="58"/>
      <c r="N91" s="75"/>
      <c r="O91" s="76"/>
      <c r="P91" s="150"/>
      <c r="Q91" s="150"/>
      <c r="R91" s="150"/>
      <c r="S91" s="150"/>
      <c r="T91" s="150"/>
      <c r="U91" s="150"/>
      <c r="V91" s="150"/>
    </row>
    <row r="92" spans="1:22" s="148" customFormat="1" ht="31.5" customHeight="1" hidden="1">
      <c r="A92" s="77" t="s">
        <v>11</v>
      </c>
      <c r="B92" s="78"/>
      <c r="C92" s="78"/>
      <c r="D92" s="79"/>
      <c r="E92" s="80"/>
      <c r="F92" s="81"/>
      <c r="G92" s="81"/>
      <c r="H92" s="81"/>
      <c r="I92" s="81"/>
      <c r="J92" s="82"/>
      <c r="K92" s="82"/>
      <c r="L92" s="83"/>
      <c r="M92" s="62"/>
      <c r="N92" s="75"/>
      <c r="O92" s="76"/>
      <c r="P92" s="150"/>
      <c r="Q92" s="150"/>
      <c r="R92" s="150"/>
      <c r="S92" s="150"/>
      <c r="T92" s="150"/>
      <c r="U92" s="150"/>
      <c r="V92" s="150"/>
    </row>
    <row r="93" spans="1:22" s="148" customFormat="1" ht="26.25" customHeight="1" hidden="1">
      <c r="A93" s="84" t="s">
        <v>7</v>
      </c>
      <c r="B93" s="85"/>
      <c r="C93" s="85"/>
      <c r="D93" s="80"/>
      <c r="E93" s="80"/>
      <c r="F93" s="81"/>
      <c r="G93" s="81"/>
      <c r="H93" s="81"/>
      <c r="I93" s="81"/>
      <c r="J93" s="81"/>
      <c r="K93" s="81"/>
      <c r="L93" s="74"/>
      <c r="M93" s="58"/>
      <c r="N93" s="75"/>
      <c r="O93" s="76"/>
      <c r="P93" s="150"/>
      <c r="Q93" s="150"/>
      <c r="R93" s="150"/>
      <c r="S93" s="150"/>
      <c r="T93" s="150"/>
      <c r="U93" s="150"/>
      <c r="V93" s="150"/>
    </row>
    <row r="94" spans="1:22" s="148" customFormat="1" ht="15.75" customHeight="1">
      <c r="A94" s="86" t="s">
        <v>12</v>
      </c>
      <c r="B94" s="87">
        <v>751.2</v>
      </c>
      <c r="C94" s="87">
        <v>745.2</v>
      </c>
      <c r="D94" s="88">
        <v>531.4</v>
      </c>
      <c r="E94" s="88">
        <v>1015.7</v>
      </c>
      <c r="F94" s="89">
        <v>957</v>
      </c>
      <c r="G94" s="89">
        <v>1093</v>
      </c>
      <c r="H94" s="89" t="s">
        <v>44</v>
      </c>
      <c r="I94" s="89"/>
      <c r="J94" s="89">
        <v>981.8</v>
      </c>
      <c r="K94" s="89">
        <v>1052.1</v>
      </c>
      <c r="L94" s="90">
        <v>1109.8</v>
      </c>
      <c r="M94" s="24">
        <v>1196.3</v>
      </c>
      <c r="N94" s="75">
        <f>K94/G94*100</f>
        <v>96.25800548947849</v>
      </c>
      <c r="O94" s="91">
        <f>M94/G94*100</f>
        <v>109.45105215004574</v>
      </c>
      <c r="P94" s="150"/>
      <c r="Q94" s="150"/>
      <c r="R94" s="150"/>
      <c r="S94" s="150"/>
      <c r="T94" s="150"/>
      <c r="U94" s="150"/>
      <c r="V94" s="150"/>
    </row>
    <row r="95" spans="1:22" s="148" customFormat="1" ht="21.75" customHeight="1">
      <c r="A95" s="92" t="s">
        <v>57</v>
      </c>
      <c r="B95" s="92"/>
      <c r="C95" s="93">
        <f>C94/B94*100</f>
        <v>99.20127795527156</v>
      </c>
      <c r="D95" s="93">
        <f>D94/C94*100</f>
        <v>71.30971551261406</v>
      </c>
      <c r="E95" s="93">
        <f>E94/D94*100</f>
        <v>191.13662024840045</v>
      </c>
      <c r="F95" s="159">
        <f>F94/E94*100</f>
        <v>94.22073446883921</v>
      </c>
      <c r="G95" s="159">
        <f>G94/F94*100</f>
        <v>114.2110762800418</v>
      </c>
      <c r="H95" s="89"/>
      <c r="I95" s="89"/>
      <c r="J95" s="89">
        <f>J94/G94*100</f>
        <v>89.82616651418115</v>
      </c>
      <c r="K95" s="89">
        <f>K94/J94*100</f>
        <v>107.16031778366266</v>
      </c>
      <c r="L95" s="90">
        <f>L94/K94*100</f>
        <v>105.48426955612584</v>
      </c>
      <c r="M95" s="24">
        <f>M94/L94*100</f>
        <v>107.79419715264011</v>
      </c>
      <c r="N95" s="75"/>
      <c r="O95" s="91">
        <f aca="true" t="shared" si="2" ref="O95:O102">M95/G95*100</f>
        <v>94.38156145935643</v>
      </c>
      <c r="P95" s="150"/>
      <c r="Q95" s="150"/>
      <c r="R95" s="150"/>
      <c r="S95" s="150"/>
      <c r="T95" s="150"/>
      <c r="U95" s="150"/>
      <c r="V95" s="150"/>
    </row>
    <row r="96" spans="1:22" s="148" customFormat="1" ht="36.75" customHeight="1">
      <c r="A96" s="86" t="s">
        <v>14</v>
      </c>
      <c r="B96" s="87">
        <v>9317.5</v>
      </c>
      <c r="C96" s="95">
        <v>12014.6</v>
      </c>
      <c r="D96" s="94">
        <v>13264.1</v>
      </c>
      <c r="E96" s="96">
        <v>12670.8</v>
      </c>
      <c r="F96" s="160">
        <v>12948.6</v>
      </c>
      <c r="G96" s="160">
        <v>13586.4</v>
      </c>
      <c r="H96" s="160">
        <v>12026.353</v>
      </c>
      <c r="I96" s="160"/>
      <c r="J96" s="160">
        <v>14021.6</v>
      </c>
      <c r="K96" s="160">
        <v>14608.6</v>
      </c>
      <c r="L96" s="161">
        <v>15343.03</v>
      </c>
      <c r="M96" s="162">
        <v>16183.81</v>
      </c>
      <c r="N96" s="75">
        <f>K96/G96*100</f>
        <v>107.52370017075901</v>
      </c>
      <c r="O96" s="91">
        <f t="shared" si="2"/>
        <v>119.1177206618383</v>
      </c>
      <c r="P96" s="150"/>
      <c r="Q96" s="150"/>
      <c r="R96" s="150"/>
      <c r="S96" s="150"/>
      <c r="T96" s="150"/>
      <c r="U96" s="150"/>
      <c r="V96" s="150"/>
    </row>
    <row r="97" spans="1:22" s="148" customFormat="1" ht="27.75" customHeight="1">
      <c r="A97" s="92" t="s">
        <v>5</v>
      </c>
      <c r="B97" s="97"/>
      <c r="C97" s="98">
        <f>C96/B96*100</f>
        <v>128.94660584920848</v>
      </c>
      <c r="D97" s="98">
        <f>D96/C96*100</f>
        <v>110.39984685299554</v>
      </c>
      <c r="E97" s="98">
        <f>E96/D96*100</f>
        <v>95.52702407249643</v>
      </c>
      <c r="F97" s="89">
        <f>F96/E96/F98*10000</f>
        <v>95.23992774104626</v>
      </c>
      <c r="G97" s="89">
        <f>G96/F96/G98*10000</f>
        <v>101.37741934833981</v>
      </c>
      <c r="H97" s="89"/>
      <c r="I97" s="89"/>
      <c r="J97" s="89">
        <f>J96/G96/J98*10000</f>
        <v>100.1001001001001</v>
      </c>
      <c r="K97" s="89">
        <f>K96/J96/K98*10000</f>
        <v>100.4787328851399</v>
      </c>
      <c r="L97" s="89">
        <f>L96/K96/L98*10000</f>
        <v>100.98786647275207</v>
      </c>
      <c r="M97" s="89">
        <f>M96/L96/M98*10000</f>
        <v>101.42296384241422</v>
      </c>
      <c r="N97" s="75"/>
      <c r="O97" s="91"/>
      <c r="P97" s="150"/>
      <c r="Q97" s="150"/>
      <c r="R97" s="150"/>
      <c r="S97" s="150"/>
      <c r="T97" s="150"/>
      <c r="U97" s="150"/>
      <c r="V97" s="150"/>
    </row>
    <row r="98" spans="1:22" s="148" customFormat="1" ht="27.75" customHeight="1">
      <c r="A98" s="37" t="s">
        <v>56</v>
      </c>
      <c r="B98" s="97"/>
      <c r="C98" s="98"/>
      <c r="D98" s="98"/>
      <c r="E98" s="98"/>
      <c r="F98" s="89">
        <v>107.3</v>
      </c>
      <c r="G98" s="89">
        <v>103.5</v>
      </c>
      <c r="H98" s="89"/>
      <c r="I98" s="90"/>
      <c r="J98" s="163">
        <v>103.1</v>
      </c>
      <c r="K98" s="163">
        <v>103.69</v>
      </c>
      <c r="L98" s="163">
        <v>104</v>
      </c>
      <c r="M98" s="164">
        <v>104</v>
      </c>
      <c r="N98" s="75"/>
      <c r="O98" s="91"/>
      <c r="P98" s="150"/>
      <c r="Q98" s="150"/>
      <c r="R98" s="150"/>
      <c r="S98" s="150"/>
      <c r="T98" s="150"/>
      <c r="U98" s="150"/>
      <c r="V98" s="150"/>
    </row>
    <row r="99" spans="1:22" s="148" customFormat="1" ht="37.5" customHeight="1">
      <c r="A99" s="86" t="s">
        <v>15</v>
      </c>
      <c r="B99" s="87">
        <v>204.3</v>
      </c>
      <c r="C99" s="94">
        <v>297.7</v>
      </c>
      <c r="D99" s="94">
        <f>C99+C99*5%</f>
        <v>312.585</v>
      </c>
      <c r="E99" s="94">
        <v>298.5</v>
      </c>
      <c r="F99" s="89">
        <v>317.5</v>
      </c>
      <c r="G99" s="89">
        <v>318.6</v>
      </c>
      <c r="H99" s="89">
        <v>356.9</v>
      </c>
      <c r="I99" s="90">
        <v>379.5</v>
      </c>
      <c r="J99" s="24">
        <v>324.8</v>
      </c>
      <c r="K99" s="58">
        <v>333.6</v>
      </c>
      <c r="L99" s="58">
        <v>347.8</v>
      </c>
      <c r="M99" s="58">
        <v>361.4</v>
      </c>
      <c r="N99" s="75">
        <f>K99/G99*100</f>
        <v>104.70809792843691</v>
      </c>
      <c r="O99" s="91">
        <f t="shared" si="2"/>
        <v>113.43377275580664</v>
      </c>
      <c r="P99" s="150"/>
      <c r="Q99" s="150"/>
      <c r="R99" s="150"/>
      <c r="S99" s="150"/>
      <c r="T99" s="150"/>
      <c r="U99" s="150"/>
      <c r="V99" s="150"/>
    </row>
    <row r="100" spans="1:22" s="148" customFormat="1" ht="16.5" customHeight="1">
      <c r="A100" s="92" t="s">
        <v>5</v>
      </c>
      <c r="B100" s="92"/>
      <c r="C100" s="93">
        <f aca="true" t="shared" si="3" ref="C100:I100">C99/B99*100</f>
        <v>145.717082721488</v>
      </c>
      <c r="D100" s="93">
        <f t="shared" si="3"/>
        <v>105</v>
      </c>
      <c r="E100" s="93">
        <f t="shared" si="3"/>
        <v>95.49402562503</v>
      </c>
      <c r="F100" s="159">
        <f>F99/E99/F101*10000</f>
        <v>100.15551707060095</v>
      </c>
      <c r="G100" s="159">
        <f>G99/F99/G101*10000</f>
        <v>98.28252369531187</v>
      </c>
      <c r="H100" s="165">
        <f t="shared" si="3"/>
        <v>112.02134337727556</v>
      </c>
      <c r="I100" s="165">
        <f t="shared" si="3"/>
        <v>106.3323059680583</v>
      </c>
      <c r="J100" s="165">
        <f>J99/G99/J101*10000</f>
        <v>100.04515584928419</v>
      </c>
      <c r="K100" s="165">
        <f>K99/J99/K101*10000</f>
        <v>100.40015601750865</v>
      </c>
      <c r="L100" s="165">
        <f>L99/K99/L101*10000</f>
        <v>100.63377869133265</v>
      </c>
      <c r="M100" s="165">
        <f>M99/L99/M101*10000</f>
        <v>100.88377987572369</v>
      </c>
      <c r="N100" s="75"/>
      <c r="O100" s="91"/>
      <c r="P100" s="150"/>
      <c r="Q100" s="150"/>
      <c r="R100" s="150"/>
      <c r="S100" s="150"/>
      <c r="T100" s="150"/>
      <c r="U100" s="150"/>
      <c r="V100" s="150"/>
    </row>
    <row r="101" spans="1:22" s="148" customFormat="1" ht="16.5" customHeight="1">
      <c r="A101" s="37" t="s">
        <v>56</v>
      </c>
      <c r="B101" s="92"/>
      <c r="C101" s="93"/>
      <c r="D101" s="93"/>
      <c r="E101" s="93"/>
      <c r="F101" s="166">
        <v>106.2</v>
      </c>
      <c r="G101" s="32">
        <v>102.1</v>
      </c>
      <c r="H101" s="32"/>
      <c r="I101" s="32"/>
      <c r="J101" s="32">
        <v>101.9</v>
      </c>
      <c r="K101" s="32">
        <v>102.3</v>
      </c>
      <c r="L101" s="32">
        <v>103.6</v>
      </c>
      <c r="M101" s="32">
        <v>103</v>
      </c>
      <c r="N101" s="75"/>
      <c r="O101" s="91"/>
      <c r="P101" s="150"/>
      <c r="Q101" s="150"/>
      <c r="R101" s="150"/>
      <c r="S101" s="150"/>
      <c r="T101" s="150"/>
      <c r="U101" s="150"/>
      <c r="V101" s="150"/>
    </row>
    <row r="102" spans="1:22" s="148" customFormat="1" ht="60.75" customHeight="1">
      <c r="A102" s="99" t="s">
        <v>49</v>
      </c>
      <c r="B102" s="100">
        <v>1765</v>
      </c>
      <c r="C102" s="101">
        <v>1623.6</v>
      </c>
      <c r="D102" s="94">
        <v>1701.5</v>
      </c>
      <c r="E102" s="94">
        <v>1295.2</v>
      </c>
      <c r="F102" s="89">
        <v>1167.1</v>
      </c>
      <c r="G102" s="167">
        <v>1243.2</v>
      </c>
      <c r="H102" s="167"/>
      <c r="I102" s="167"/>
      <c r="J102" s="167">
        <v>1246</v>
      </c>
      <c r="K102" s="167">
        <v>1309.4</v>
      </c>
      <c r="L102" s="168">
        <v>1401.42</v>
      </c>
      <c r="M102" s="169">
        <v>1530.6</v>
      </c>
      <c r="N102" s="72">
        <f>K102/G102*100</f>
        <v>105.32496782496783</v>
      </c>
      <c r="O102" s="91">
        <f t="shared" si="2"/>
        <v>123.11776061776061</v>
      </c>
      <c r="P102" s="150"/>
      <c r="Q102" s="150"/>
      <c r="R102" s="150"/>
      <c r="S102" s="150"/>
      <c r="T102" s="150"/>
      <c r="U102" s="150"/>
      <c r="V102" s="150"/>
    </row>
    <row r="103" spans="1:22" s="148" customFormat="1" ht="18.75">
      <c r="A103" s="92" t="s">
        <v>55</v>
      </c>
      <c r="B103" s="92"/>
      <c r="C103" s="92" t="e">
        <f>C102/B102/C104*10000</f>
        <v>#DIV/0!</v>
      </c>
      <c r="D103" s="88">
        <f>D102/C102/D104*10000</f>
        <v>105.21885521885523</v>
      </c>
      <c r="E103" s="88">
        <f>E102/D102/E104*10000</f>
        <v>72.9828088633091</v>
      </c>
      <c r="F103" s="89">
        <f>F102/E102/F104*10000</f>
        <v>87.14664949469727</v>
      </c>
      <c r="G103" s="89">
        <f>G102/F102/G104*10000</f>
        <v>101.54474286644505</v>
      </c>
      <c r="H103" s="89"/>
      <c r="I103" s="89"/>
      <c r="J103" s="89">
        <f>J102/G102/J104*10000</f>
        <v>95.54358934721184</v>
      </c>
      <c r="K103" s="89">
        <f>K102/J102/K104*10000</f>
        <v>100.08407857525035</v>
      </c>
      <c r="L103" s="89">
        <f>L102/K102/L104*10000</f>
        <v>102.51690253849704</v>
      </c>
      <c r="M103" s="89">
        <f>M102/L102/M104*10000</f>
        <v>104.91622803169959</v>
      </c>
      <c r="N103" s="149"/>
      <c r="O103" s="91"/>
      <c r="P103" s="150"/>
      <c r="Q103" s="150"/>
      <c r="R103" s="150"/>
      <c r="S103" s="150"/>
      <c r="T103" s="150"/>
      <c r="U103" s="150"/>
      <c r="V103" s="150"/>
    </row>
    <row r="104" spans="1:22" s="148" customFormat="1" ht="19.5" customHeight="1">
      <c r="A104" s="37" t="s">
        <v>56</v>
      </c>
      <c r="B104" s="37"/>
      <c r="C104" s="37"/>
      <c r="D104" s="88">
        <v>99.6</v>
      </c>
      <c r="E104" s="88">
        <v>104.3</v>
      </c>
      <c r="F104" s="89">
        <v>103.4</v>
      </c>
      <c r="G104" s="89">
        <v>104.9</v>
      </c>
      <c r="H104" s="89"/>
      <c r="I104" s="89"/>
      <c r="J104" s="89">
        <v>104.9</v>
      </c>
      <c r="K104" s="89">
        <v>105</v>
      </c>
      <c r="L104" s="90">
        <v>104.4</v>
      </c>
      <c r="M104" s="24">
        <v>104.1</v>
      </c>
      <c r="N104" s="75"/>
      <c r="O104" s="73"/>
      <c r="P104" s="150"/>
      <c r="Q104" s="150"/>
      <c r="R104" s="150"/>
      <c r="S104" s="150"/>
      <c r="T104" s="150"/>
      <c r="U104" s="150"/>
      <c r="V104" s="150"/>
    </row>
    <row r="105" spans="1:22" s="148" customFormat="1" ht="57.75" customHeight="1">
      <c r="A105" s="99" t="s">
        <v>46</v>
      </c>
      <c r="B105" s="100">
        <v>1394.5</v>
      </c>
      <c r="C105" s="100">
        <v>425.1</v>
      </c>
      <c r="D105" s="88">
        <v>622</v>
      </c>
      <c r="E105" s="88">
        <v>759.2</v>
      </c>
      <c r="F105" s="89">
        <v>714.6</v>
      </c>
      <c r="G105" s="89">
        <v>783.5</v>
      </c>
      <c r="H105" s="89">
        <v>425.1</v>
      </c>
      <c r="I105" s="89"/>
      <c r="J105" s="89">
        <v>841</v>
      </c>
      <c r="K105" s="89">
        <v>901</v>
      </c>
      <c r="L105" s="90">
        <v>964</v>
      </c>
      <c r="M105" s="24">
        <v>1030</v>
      </c>
      <c r="N105" s="75">
        <f>K105/G105*100</f>
        <v>114.99680918953415</v>
      </c>
      <c r="O105" s="91">
        <f>M105/G105*100</f>
        <v>131.4613911933631</v>
      </c>
      <c r="P105" s="150"/>
      <c r="Q105" s="150"/>
      <c r="R105" s="150"/>
      <c r="S105" s="150"/>
      <c r="T105" s="150"/>
      <c r="U105" s="150"/>
      <c r="V105" s="150"/>
    </row>
    <row r="106" spans="1:22" s="148" customFormat="1" ht="16.5" customHeight="1">
      <c r="A106" s="37" t="s">
        <v>55</v>
      </c>
      <c r="B106" s="37"/>
      <c r="C106" s="37"/>
      <c r="D106" s="88">
        <f>D105/C105/D107*10000</f>
        <v>154.8344055989316</v>
      </c>
      <c r="E106" s="88">
        <f>E105/D105/E107*10000</f>
        <v>118.84895600146527</v>
      </c>
      <c r="F106" s="89">
        <f>F105/E105/F107*10000</f>
        <v>94.59838708823358</v>
      </c>
      <c r="G106" s="89">
        <f>G105/F105/G107*10000</f>
        <v>101.6142332035628</v>
      </c>
      <c r="H106" s="89"/>
      <c r="I106" s="89"/>
      <c r="J106" s="89">
        <f>J105/G105/J107*10000</f>
        <v>101.93624318278647</v>
      </c>
      <c r="K106" s="89">
        <f>K105/J105/K107*10000</f>
        <v>102.03272747862522</v>
      </c>
      <c r="L106" s="90">
        <f>L105/K105/L107*10000</f>
        <v>102.0918233345477</v>
      </c>
      <c r="M106" s="24">
        <f>M105/L105/M107*10000</f>
        <v>102.24542873592884</v>
      </c>
      <c r="N106" s="149"/>
      <c r="O106" s="58"/>
      <c r="P106" s="150"/>
      <c r="Q106" s="150"/>
      <c r="R106" s="150"/>
      <c r="S106" s="150"/>
      <c r="T106" s="150"/>
      <c r="U106" s="150"/>
      <c r="V106" s="150"/>
    </row>
    <row r="107" spans="1:22" s="148" customFormat="1" ht="24.75" customHeight="1">
      <c r="A107" s="37" t="s">
        <v>56</v>
      </c>
      <c r="B107" s="37"/>
      <c r="C107" s="37"/>
      <c r="D107" s="88">
        <v>94.5</v>
      </c>
      <c r="E107" s="88">
        <v>102.7</v>
      </c>
      <c r="F107" s="89">
        <v>99.5</v>
      </c>
      <c r="G107" s="89">
        <v>107.9</v>
      </c>
      <c r="H107" s="89"/>
      <c r="I107" s="89"/>
      <c r="J107" s="89">
        <v>105.3</v>
      </c>
      <c r="K107" s="89">
        <v>105</v>
      </c>
      <c r="L107" s="90">
        <v>104.8</v>
      </c>
      <c r="M107" s="24">
        <v>104.5</v>
      </c>
      <c r="N107" s="75"/>
      <c r="O107" s="73"/>
      <c r="P107" s="150"/>
      <c r="Q107" s="150"/>
      <c r="R107" s="150"/>
      <c r="S107" s="150"/>
      <c r="T107" s="150"/>
      <c r="U107" s="150"/>
      <c r="V107" s="150"/>
    </row>
    <row r="108" spans="1:22" s="148" customFormat="1" ht="58.5" customHeight="1">
      <c r="A108" s="102" t="s">
        <v>47</v>
      </c>
      <c r="B108" s="103">
        <v>187</v>
      </c>
      <c r="C108" s="88">
        <v>188.2</v>
      </c>
      <c r="D108" s="88">
        <v>199.1</v>
      </c>
      <c r="E108" s="89">
        <v>188.1</v>
      </c>
      <c r="F108" s="89">
        <v>171.1</v>
      </c>
      <c r="G108" s="149">
        <v>230.1</v>
      </c>
      <c r="H108" s="89"/>
      <c r="I108" s="89"/>
      <c r="J108" s="89">
        <v>242.8</v>
      </c>
      <c r="K108" s="89">
        <v>257.1</v>
      </c>
      <c r="L108" s="90">
        <v>273.5</v>
      </c>
      <c r="M108" s="24">
        <v>292</v>
      </c>
      <c r="N108" s="75">
        <f>K108/F108*100</f>
        <v>150.26300409117476</v>
      </c>
      <c r="O108" s="91">
        <f>M108/F108*100</f>
        <v>170.6604324956166</v>
      </c>
      <c r="P108" s="150"/>
      <c r="Q108" s="150"/>
      <c r="R108" s="150"/>
      <c r="S108" s="150"/>
      <c r="T108" s="150"/>
      <c r="U108" s="150"/>
      <c r="V108" s="150"/>
    </row>
    <row r="109" spans="1:22" s="148" customFormat="1" ht="17.25" customHeight="1">
      <c r="A109" s="37" t="s">
        <v>55</v>
      </c>
      <c r="B109" s="37"/>
      <c r="C109" s="104"/>
      <c r="D109" s="88">
        <f>D108/C108/D110*10000</f>
        <v>102.91022465544974</v>
      </c>
      <c r="E109" s="88">
        <f>E108/D108/E110*10000</f>
        <v>92.53196681836138</v>
      </c>
      <c r="F109" s="89">
        <f>F108/E108/F110*10000</f>
        <v>79.93168200364575</v>
      </c>
      <c r="G109" s="89">
        <f>G108/F108/G110*10000</f>
        <v>121.59381430442104</v>
      </c>
      <c r="H109" s="89"/>
      <c r="I109" s="89"/>
      <c r="J109" s="89">
        <f>J108/G108/J110*10000</f>
        <v>100.49460896918525</v>
      </c>
      <c r="K109" s="89">
        <f>K108/J108/K110*10000</f>
        <v>100.7513045550092</v>
      </c>
      <c r="L109" s="90">
        <f>L108/K108/L110*10000</f>
        <v>101.12057121476307</v>
      </c>
      <c r="M109" s="24">
        <f>M108/L108/M110*10000</f>
        <v>101.39047311503133</v>
      </c>
      <c r="N109" s="149"/>
      <c r="O109" s="58"/>
      <c r="P109" s="150"/>
      <c r="Q109" s="150"/>
      <c r="R109" s="150"/>
      <c r="S109" s="150"/>
      <c r="T109" s="150"/>
      <c r="U109" s="150"/>
      <c r="V109" s="150"/>
    </row>
    <row r="110" spans="1:22" s="148" customFormat="1" ht="24" customHeight="1">
      <c r="A110" s="37" t="s">
        <v>56</v>
      </c>
      <c r="B110" s="105"/>
      <c r="C110" s="35">
        <v>98.8</v>
      </c>
      <c r="D110" s="106">
        <v>102.8</v>
      </c>
      <c r="E110" s="106">
        <v>102.1</v>
      </c>
      <c r="F110" s="107">
        <v>113.8</v>
      </c>
      <c r="G110" s="107">
        <v>110.6</v>
      </c>
      <c r="H110" s="107"/>
      <c r="I110" s="107"/>
      <c r="J110" s="107">
        <v>105</v>
      </c>
      <c r="K110" s="107">
        <v>105.1</v>
      </c>
      <c r="L110" s="108">
        <v>105.2</v>
      </c>
      <c r="M110" s="107">
        <v>105.3</v>
      </c>
      <c r="N110" s="109"/>
      <c r="O110" s="73"/>
      <c r="P110" s="150"/>
      <c r="Q110" s="150"/>
      <c r="R110" s="150"/>
      <c r="S110" s="150"/>
      <c r="T110" s="150"/>
      <c r="U110" s="150"/>
      <c r="V110" s="150"/>
    </row>
    <row r="111" spans="1:22" s="148" customFormat="1" ht="40.5" customHeight="1">
      <c r="A111" s="86" t="s">
        <v>61</v>
      </c>
      <c r="B111" s="87">
        <v>670.7</v>
      </c>
      <c r="C111" s="110">
        <v>806.3</v>
      </c>
      <c r="D111" s="88">
        <v>961.1</v>
      </c>
      <c r="E111" s="88">
        <v>981.3</v>
      </c>
      <c r="F111" s="89">
        <v>808.7</v>
      </c>
      <c r="G111" s="89">
        <v>643.56</v>
      </c>
      <c r="H111" s="89">
        <v>943.369</v>
      </c>
      <c r="I111" s="89"/>
      <c r="J111" s="89">
        <v>660.44</v>
      </c>
      <c r="K111" s="89">
        <v>663.5</v>
      </c>
      <c r="L111" s="90">
        <v>676.7</v>
      </c>
      <c r="M111" s="24">
        <v>677.5</v>
      </c>
      <c r="N111" s="75">
        <f>K111/G111*100</f>
        <v>103.09839020448754</v>
      </c>
      <c r="O111" s="91">
        <f>M111/G111*100</f>
        <v>105.27378954565232</v>
      </c>
      <c r="P111" s="150"/>
      <c r="Q111" s="150"/>
      <c r="R111" s="150"/>
      <c r="S111" s="150"/>
      <c r="T111" s="150"/>
      <c r="U111" s="150"/>
      <c r="V111" s="150"/>
    </row>
    <row r="112" spans="1:22" s="148" customFormat="1" ht="18.75">
      <c r="A112" s="92" t="s">
        <v>58</v>
      </c>
      <c r="B112" s="92"/>
      <c r="C112" s="111"/>
      <c r="D112" s="88">
        <v>119</v>
      </c>
      <c r="E112" s="88">
        <f>E111/D111*100</f>
        <v>102.10175840183122</v>
      </c>
      <c r="F112" s="89">
        <f>F111/D111*100</f>
        <v>84.14316928519405</v>
      </c>
      <c r="G112" s="89">
        <f>G111/F111*100</f>
        <v>79.57957215283787</v>
      </c>
      <c r="H112" s="89"/>
      <c r="I112" s="89"/>
      <c r="J112" s="89">
        <f>J111/G111*100</f>
        <v>102.62291006277582</v>
      </c>
      <c r="K112" s="89">
        <f>K111/J111*100</f>
        <v>100.46332747865058</v>
      </c>
      <c r="L112" s="90">
        <f>L111/K111*100</f>
        <v>101.98944988696309</v>
      </c>
      <c r="M112" s="24">
        <f>M111/L111*100</f>
        <v>100.11822077730162</v>
      </c>
      <c r="N112" s="149"/>
      <c r="O112" s="58"/>
      <c r="P112" s="150"/>
      <c r="Q112" s="150"/>
      <c r="R112" s="150"/>
      <c r="S112" s="150"/>
      <c r="T112" s="150"/>
      <c r="U112" s="150"/>
      <c r="V112" s="150"/>
    </row>
    <row r="113" spans="1:22" s="148" customFormat="1" ht="37.5">
      <c r="A113" s="29" t="s">
        <v>23</v>
      </c>
      <c r="B113" s="112">
        <v>289.6</v>
      </c>
      <c r="C113" s="22">
        <v>184.6</v>
      </c>
      <c r="D113" s="113">
        <v>101.3</v>
      </c>
      <c r="E113" s="88">
        <v>160.6</v>
      </c>
      <c r="F113" s="89">
        <v>232.2</v>
      </c>
      <c r="G113" s="89">
        <v>607.42</v>
      </c>
      <c r="H113" s="89">
        <v>187.882</v>
      </c>
      <c r="I113" s="89"/>
      <c r="J113" s="89">
        <v>420.5</v>
      </c>
      <c r="K113" s="89">
        <v>418</v>
      </c>
      <c r="L113" s="90">
        <v>414.2</v>
      </c>
      <c r="M113" s="24">
        <v>403</v>
      </c>
      <c r="N113" s="75">
        <f>K113/G113*100</f>
        <v>68.81564650488954</v>
      </c>
      <c r="O113" s="91">
        <f>M113/G113*100</f>
        <v>66.34618550591026</v>
      </c>
      <c r="P113" s="150"/>
      <c r="Q113" s="150"/>
      <c r="R113" s="150"/>
      <c r="S113" s="150"/>
      <c r="T113" s="150"/>
      <c r="U113" s="150"/>
      <c r="V113" s="150"/>
    </row>
    <row r="114" spans="1:22" s="148" customFormat="1" ht="18.75">
      <c r="A114" s="27" t="s">
        <v>59</v>
      </c>
      <c r="B114" s="114"/>
      <c r="C114" s="27"/>
      <c r="D114" s="113">
        <v>41.5</v>
      </c>
      <c r="E114" s="88">
        <f>E113/D113*100</f>
        <v>158.53899308983216</v>
      </c>
      <c r="F114" s="89">
        <f>F113/D113*100</f>
        <v>229.22013820335638</v>
      </c>
      <c r="G114" s="89">
        <f>G113/F113*100</f>
        <v>261.5934539190353</v>
      </c>
      <c r="H114" s="89"/>
      <c r="I114" s="89"/>
      <c r="J114" s="89">
        <f>J113/G113*100</f>
        <v>69.22722333805275</v>
      </c>
      <c r="K114" s="89">
        <f>K113/J113*100</f>
        <v>99.40546967895362</v>
      </c>
      <c r="L114" s="90">
        <f>L113/K113*100</f>
        <v>99.09090909090908</v>
      </c>
      <c r="M114" s="24">
        <f>M113/L113*100</f>
        <v>97.29599227426364</v>
      </c>
      <c r="N114" s="149"/>
      <c r="O114" s="58"/>
      <c r="P114" s="150"/>
      <c r="Q114" s="150"/>
      <c r="R114" s="150"/>
      <c r="S114" s="150"/>
      <c r="T114" s="150"/>
      <c r="U114" s="150"/>
      <c r="V114" s="150"/>
    </row>
    <row r="115" spans="1:22" s="148" customFormat="1" ht="36.75" customHeight="1">
      <c r="A115" s="29" t="s">
        <v>16</v>
      </c>
      <c r="B115" s="112">
        <v>381.1</v>
      </c>
      <c r="C115" s="113">
        <f>C111-C113</f>
        <v>621.6999999999999</v>
      </c>
      <c r="D115" s="113">
        <f>D111-D113</f>
        <v>859.8000000000001</v>
      </c>
      <c r="E115" s="88">
        <f>E111-E113</f>
        <v>820.6999999999999</v>
      </c>
      <c r="F115" s="89">
        <f>F111-F113</f>
        <v>576.5</v>
      </c>
      <c r="G115" s="89">
        <f>G111-G113</f>
        <v>36.139999999999986</v>
      </c>
      <c r="H115" s="89">
        <v>755.487</v>
      </c>
      <c r="I115" s="89"/>
      <c r="J115" s="89">
        <f>J111-J113</f>
        <v>239.94000000000005</v>
      </c>
      <c r="K115" s="89">
        <f>K111-K113</f>
        <v>245.5</v>
      </c>
      <c r="L115" s="90">
        <f>L111-L113</f>
        <v>262.50000000000006</v>
      </c>
      <c r="M115" s="24">
        <f>M111-M113</f>
        <v>274.5</v>
      </c>
      <c r="N115" s="75">
        <f>K115/G115*100</f>
        <v>679.3027116768126</v>
      </c>
      <c r="O115" s="91">
        <f>M115/G115*100</f>
        <v>759.5462091864972</v>
      </c>
      <c r="P115" s="150"/>
      <c r="Q115" s="150"/>
      <c r="R115" s="150"/>
      <c r="S115" s="150"/>
      <c r="T115" s="150"/>
      <c r="U115" s="150"/>
      <c r="V115" s="150"/>
    </row>
    <row r="116" spans="1:22" s="148" customFormat="1" ht="18.75">
      <c r="A116" s="27" t="s">
        <v>59</v>
      </c>
      <c r="B116" s="27"/>
      <c r="C116" s="88">
        <f>C115/B115*100</f>
        <v>163.1330359485699</v>
      </c>
      <c r="D116" s="88">
        <f>D115/C115*100</f>
        <v>138.29821457294517</v>
      </c>
      <c r="E116" s="88">
        <f>E115/D115*100</f>
        <v>95.45243079785996</v>
      </c>
      <c r="F116" s="89">
        <f>F115/E115*100</f>
        <v>70.24491287924943</v>
      </c>
      <c r="G116" s="89">
        <f>G115/F115*100</f>
        <v>6.268863833477882</v>
      </c>
      <c r="H116" s="89"/>
      <c r="I116" s="89"/>
      <c r="J116" s="89">
        <f>J115/G115*100</f>
        <v>663.9180962921973</v>
      </c>
      <c r="K116" s="89">
        <f>K115/J115*100</f>
        <v>102.31724597816118</v>
      </c>
      <c r="L116" s="90">
        <f>L115/K115*100</f>
        <v>106.9246435845214</v>
      </c>
      <c r="M116" s="24">
        <f>M115/L115*100</f>
        <v>104.57142857142856</v>
      </c>
      <c r="N116" s="149"/>
      <c r="O116" s="58"/>
      <c r="P116" s="150"/>
      <c r="Q116" s="150"/>
      <c r="R116" s="150"/>
      <c r="S116" s="150"/>
      <c r="T116" s="150"/>
      <c r="U116" s="150"/>
      <c r="V116" s="150"/>
    </row>
    <row r="117" spans="1:22" s="148" customFormat="1" ht="37.5" hidden="1">
      <c r="A117" s="86" t="s">
        <v>16</v>
      </c>
      <c r="B117" s="115"/>
      <c r="C117" s="115"/>
      <c r="D117" s="116"/>
      <c r="E117" s="116"/>
      <c r="F117" s="117"/>
      <c r="G117" s="117"/>
      <c r="H117" s="117"/>
      <c r="I117" s="117"/>
      <c r="J117" s="117"/>
      <c r="K117" s="117"/>
      <c r="L117" s="118"/>
      <c r="M117" s="48"/>
      <c r="N117" s="75"/>
      <c r="O117" s="73"/>
      <c r="P117" s="150"/>
      <c r="Q117" s="150"/>
      <c r="R117" s="150"/>
      <c r="S117" s="150"/>
      <c r="T117" s="150"/>
      <c r="U117" s="150"/>
      <c r="V117" s="150"/>
    </row>
    <row r="118" spans="1:22" s="148" customFormat="1" ht="18.75" hidden="1">
      <c r="A118" s="92" t="s">
        <v>17</v>
      </c>
      <c r="B118" s="92"/>
      <c r="C118" s="92"/>
      <c r="D118" s="88"/>
      <c r="E118" s="88"/>
      <c r="F118" s="89"/>
      <c r="G118" s="89"/>
      <c r="H118" s="89"/>
      <c r="I118" s="89"/>
      <c r="J118" s="89"/>
      <c r="K118" s="89"/>
      <c r="L118" s="90"/>
      <c r="M118" s="24"/>
      <c r="N118" s="75"/>
      <c r="O118" s="76"/>
      <c r="P118" s="150"/>
      <c r="Q118" s="150"/>
      <c r="R118" s="150"/>
      <c r="S118" s="150"/>
      <c r="T118" s="150"/>
      <c r="U118" s="150"/>
      <c r="V118" s="150"/>
    </row>
    <row r="119" spans="1:22" s="148" customFormat="1" ht="37.5" hidden="1" outlineLevel="1">
      <c r="A119" s="86" t="s">
        <v>41</v>
      </c>
      <c r="B119" s="87">
        <v>25.309</v>
      </c>
      <c r="C119" s="87"/>
      <c r="D119" s="119">
        <v>26.029</v>
      </c>
      <c r="E119" s="119">
        <v>26.15</v>
      </c>
      <c r="F119" s="120">
        <v>26.185</v>
      </c>
      <c r="G119" s="120"/>
      <c r="H119" s="120"/>
      <c r="I119" s="120"/>
      <c r="J119" s="120">
        <v>26.2</v>
      </c>
      <c r="K119" s="120">
        <v>26.25</v>
      </c>
      <c r="L119" s="121">
        <v>26.3</v>
      </c>
      <c r="M119" s="40">
        <v>26.35</v>
      </c>
      <c r="N119" s="75">
        <f>K119/F119*100</f>
        <v>100.24823372159635</v>
      </c>
      <c r="O119" s="91">
        <f>M119/F119*100</f>
        <v>100.63013175482148</v>
      </c>
      <c r="P119" s="150"/>
      <c r="Q119" s="150"/>
      <c r="R119" s="150"/>
      <c r="S119" s="150"/>
      <c r="T119" s="150"/>
      <c r="U119" s="150"/>
      <c r="V119" s="150"/>
    </row>
    <row r="120" spans="1:22" s="148" customFormat="1" ht="18.75" hidden="1" outlineLevel="1">
      <c r="A120" s="27" t="s">
        <v>17</v>
      </c>
      <c r="B120" s="122"/>
      <c r="C120" s="122"/>
      <c r="D120" s="88">
        <f>D119/B119*100</f>
        <v>102.84483780473349</v>
      </c>
      <c r="E120" s="88">
        <f>E119/D119*100</f>
        <v>100.46486611087633</v>
      </c>
      <c r="F120" s="89">
        <f>F119/D119*100</f>
        <v>100.59933151484881</v>
      </c>
      <c r="G120" s="89"/>
      <c r="H120" s="89"/>
      <c r="I120" s="89"/>
      <c r="J120" s="89">
        <f>J119/F119*100</f>
        <v>100.05728470498376</v>
      </c>
      <c r="K120" s="89">
        <f>K119/J119*100</f>
        <v>100.1908396946565</v>
      </c>
      <c r="L120" s="90">
        <f>L119/K119*100</f>
        <v>100.19047619047619</v>
      </c>
      <c r="M120" s="24">
        <f>M119/L119*100</f>
        <v>100.19011406844108</v>
      </c>
      <c r="N120" s="149"/>
      <c r="O120" s="58"/>
      <c r="P120" s="150"/>
      <c r="Q120" s="150"/>
      <c r="R120" s="150"/>
      <c r="S120" s="150"/>
      <c r="T120" s="150"/>
      <c r="U120" s="150"/>
      <c r="V120" s="150"/>
    </row>
    <row r="121" spans="1:22" s="148" customFormat="1" ht="38.25" customHeight="1" collapsed="1">
      <c r="A121" s="99" t="s">
        <v>19</v>
      </c>
      <c r="B121" s="100">
        <v>3527</v>
      </c>
      <c r="C121" s="100">
        <v>3698.3</v>
      </c>
      <c r="D121" s="88">
        <v>4890.5</v>
      </c>
      <c r="E121" s="88">
        <v>3816.7</v>
      </c>
      <c r="F121" s="89">
        <v>3651.6</v>
      </c>
      <c r="G121" s="89">
        <v>3567.8</v>
      </c>
      <c r="H121" s="89">
        <v>4600.671</v>
      </c>
      <c r="I121" s="89"/>
      <c r="J121" s="89">
        <v>3657.4</v>
      </c>
      <c r="K121" s="89">
        <v>3828.7</v>
      </c>
      <c r="L121" s="90">
        <v>4054.5</v>
      </c>
      <c r="M121" s="24">
        <v>4366.2</v>
      </c>
      <c r="N121" s="75">
        <f>K121/G121*100</f>
        <v>107.3126296317058</v>
      </c>
      <c r="O121" s="91">
        <f>M121/G121*100</f>
        <v>122.37793598295868</v>
      </c>
      <c r="P121" s="150"/>
      <c r="Q121" s="150"/>
      <c r="R121" s="150"/>
      <c r="S121" s="150"/>
      <c r="T121" s="150"/>
      <c r="U121" s="150"/>
      <c r="V121" s="150"/>
    </row>
    <row r="122" spans="1:22" s="148" customFormat="1" ht="17.25" customHeight="1">
      <c r="A122" s="37" t="s">
        <v>58</v>
      </c>
      <c r="B122" s="37"/>
      <c r="C122" s="88">
        <f>C121/B121*100</f>
        <v>104.85681882619791</v>
      </c>
      <c r="D122" s="88">
        <f>D121/C121*100</f>
        <v>132.23643295568232</v>
      </c>
      <c r="E122" s="88">
        <f>E121/D121*100</f>
        <v>78.0431448727124</v>
      </c>
      <c r="F122" s="89">
        <f>F121/E121*100</f>
        <v>95.67427358713024</v>
      </c>
      <c r="G122" s="89">
        <f>G121/F121*100</f>
        <v>97.7051155657794</v>
      </c>
      <c r="H122" s="89"/>
      <c r="I122" s="89"/>
      <c r="J122" s="89">
        <f>J121/G121*100</f>
        <v>102.5113515331577</v>
      </c>
      <c r="K122" s="89">
        <f>K121/J121*100</f>
        <v>104.6836550555039</v>
      </c>
      <c r="L122" s="90">
        <f>L121/K121*100</f>
        <v>105.8975631415363</v>
      </c>
      <c r="M122" s="24">
        <f>M121/L121*100</f>
        <v>107.68775434702182</v>
      </c>
      <c r="N122" s="149"/>
      <c r="O122" s="58"/>
      <c r="P122" s="150"/>
      <c r="Q122" s="150"/>
      <c r="R122" s="150"/>
      <c r="S122" s="150"/>
      <c r="T122" s="150"/>
      <c r="U122" s="150"/>
      <c r="V122" s="150"/>
    </row>
    <row r="123" spans="1:22" s="148" customFormat="1" ht="56.25" customHeight="1">
      <c r="A123" s="99" t="s">
        <v>62</v>
      </c>
      <c r="B123" s="100">
        <v>16.42</v>
      </c>
      <c r="C123" s="100"/>
      <c r="D123" s="119">
        <v>14.236</v>
      </c>
      <c r="E123" s="119">
        <f>D123*99.9%</f>
        <v>14.221764000000002</v>
      </c>
      <c r="F123" s="120">
        <v>14.378</v>
      </c>
      <c r="G123" s="120">
        <v>11.909</v>
      </c>
      <c r="H123" s="120">
        <v>19.219</v>
      </c>
      <c r="I123" s="120"/>
      <c r="J123" s="120">
        <v>11.922</v>
      </c>
      <c r="K123" s="120">
        <v>12.006</v>
      </c>
      <c r="L123" s="121">
        <v>12.084</v>
      </c>
      <c r="M123" s="40">
        <v>12.204</v>
      </c>
      <c r="N123" s="75">
        <f>K123/G123*100</f>
        <v>100.81451003442774</v>
      </c>
      <c r="O123" s="123">
        <f>M123/G123*100</f>
        <v>102.47711814594005</v>
      </c>
      <c r="P123" s="150"/>
      <c r="Q123" s="150"/>
      <c r="R123" s="150"/>
      <c r="S123" s="150"/>
      <c r="T123" s="150"/>
      <c r="U123" s="150"/>
      <c r="V123" s="150"/>
    </row>
    <row r="124" spans="1:22" s="148" customFormat="1" ht="18.75" customHeight="1">
      <c r="A124" s="37" t="s">
        <v>58</v>
      </c>
      <c r="B124" s="37"/>
      <c r="C124" s="104"/>
      <c r="D124" s="37">
        <v>100</v>
      </c>
      <c r="E124" s="88">
        <f>E123/D123*100</f>
        <v>99.9</v>
      </c>
      <c r="F124" s="89">
        <f>F123/D123*100</f>
        <v>100.99747119977522</v>
      </c>
      <c r="G124" s="89">
        <f>G123/F123*100</f>
        <v>82.82793156210879</v>
      </c>
      <c r="H124" s="89"/>
      <c r="I124" s="89"/>
      <c r="J124" s="89">
        <f>J123/G123*100</f>
        <v>100.10916113863463</v>
      </c>
      <c r="K124" s="89">
        <f>K123/J123*100</f>
        <v>100.70457976849521</v>
      </c>
      <c r="L124" s="90">
        <f>L123/K123*100</f>
        <v>100.64967516241879</v>
      </c>
      <c r="M124" s="24">
        <f>M123/L123*100</f>
        <v>100.99304865938433</v>
      </c>
      <c r="N124" s="149"/>
      <c r="O124" s="58"/>
      <c r="P124" s="150"/>
      <c r="Q124" s="150"/>
      <c r="R124" s="150"/>
      <c r="S124" s="150"/>
      <c r="T124" s="150"/>
      <c r="U124" s="150"/>
      <c r="V124" s="150"/>
    </row>
    <row r="125" spans="1:22" s="148" customFormat="1" ht="39.75" customHeight="1">
      <c r="A125" s="99" t="s">
        <v>24</v>
      </c>
      <c r="B125" s="124">
        <v>17900</v>
      </c>
      <c r="C125" s="125">
        <v>21649</v>
      </c>
      <c r="D125" s="126">
        <v>25142</v>
      </c>
      <c r="E125" s="127">
        <v>22121</v>
      </c>
      <c r="F125" s="128">
        <v>23153</v>
      </c>
      <c r="G125" s="128">
        <f>G121/G123/12*1000</f>
        <v>24965.7122064545</v>
      </c>
      <c r="H125" s="128">
        <f aca="true" t="shared" si="4" ref="H125:M125">H121/H123/12*1000</f>
        <v>19948.44945106405</v>
      </c>
      <c r="I125" s="128" t="e">
        <f t="shared" si="4"/>
        <v>#DIV/0!</v>
      </c>
      <c r="J125" s="128">
        <f t="shared" si="4"/>
        <v>25564.78219538109</v>
      </c>
      <c r="K125" s="128">
        <f t="shared" si="4"/>
        <v>26574.90699094897</v>
      </c>
      <c r="L125" s="128">
        <f t="shared" si="4"/>
        <v>27960.526315789477</v>
      </c>
      <c r="M125" s="128">
        <f t="shared" si="4"/>
        <v>29813.995411340544</v>
      </c>
      <c r="N125" s="75">
        <f>K125/G125*100</f>
        <v>106.44561938064174</v>
      </c>
      <c r="O125" s="91">
        <f>M125/G125*100</f>
        <v>119.41976725836243</v>
      </c>
      <c r="P125" s="150"/>
      <c r="Q125" s="150"/>
      <c r="R125" s="150"/>
      <c r="S125" s="150"/>
      <c r="T125" s="150"/>
      <c r="U125" s="150"/>
      <c r="V125" s="150"/>
    </row>
    <row r="126" spans="1:22" s="148" customFormat="1" ht="16.5" customHeight="1">
      <c r="A126" s="37" t="s">
        <v>58</v>
      </c>
      <c r="B126" s="37"/>
      <c r="C126" s="129">
        <f>C125/B125*100</f>
        <v>120.9441340782123</v>
      </c>
      <c r="D126" s="129">
        <f>D125/C125*100</f>
        <v>116.13469444316135</v>
      </c>
      <c r="E126" s="129">
        <f>E125/D125*100</f>
        <v>87.98424946304988</v>
      </c>
      <c r="F126" s="170">
        <f>F125/E125*100</f>
        <v>104.66525021472808</v>
      </c>
      <c r="G126" s="89">
        <f>G125/F125*100</f>
        <v>107.82927571569343</v>
      </c>
      <c r="H126" s="89"/>
      <c r="I126" s="89"/>
      <c r="J126" s="89">
        <f>J125/G125*100</f>
        <v>102.399570995502</v>
      </c>
      <c r="K126" s="89">
        <f>K125/J125*100</f>
        <v>103.95123567980322</v>
      </c>
      <c r="L126" s="90">
        <f>L125/K125*100</f>
        <v>105.2140138263228</v>
      </c>
      <c r="M126" s="24">
        <f>M125/L125*100</f>
        <v>106.62887770644147</v>
      </c>
      <c r="N126" s="149"/>
      <c r="O126" s="58"/>
      <c r="P126" s="150"/>
      <c r="Q126" s="150"/>
      <c r="R126" s="150"/>
      <c r="S126" s="150"/>
      <c r="T126" s="150"/>
      <c r="U126" s="150"/>
      <c r="V126" s="150"/>
    </row>
    <row r="127" spans="1:22" s="148" customFormat="1" ht="12" customHeight="1" hidden="1">
      <c r="A127" s="86" t="s">
        <v>18</v>
      </c>
      <c r="B127" s="86"/>
      <c r="C127" s="86"/>
      <c r="D127" s="130"/>
      <c r="E127" s="130"/>
      <c r="F127" s="131"/>
      <c r="G127" s="131"/>
      <c r="H127" s="131"/>
      <c r="I127" s="131"/>
      <c r="J127" s="131"/>
      <c r="K127" s="131"/>
      <c r="L127" s="132"/>
      <c r="M127" s="133"/>
      <c r="N127" s="75"/>
      <c r="O127" s="73"/>
      <c r="P127" s="150"/>
      <c r="Q127" s="150"/>
      <c r="R127" s="150"/>
      <c r="S127" s="150"/>
      <c r="T127" s="150"/>
      <c r="U127" s="150"/>
      <c r="V127" s="150"/>
    </row>
    <row r="128" spans="1:22" s="148" customFormat="1" ht="12" customHeight="1" hidden="1">
      <c r="A128" s="92" t="s">
        <v>17</v>
      </c>
      <c r="B128" s="92"/>
      <c r="C128" s="92"/>
      <c r="D128" s="88"/>
      <c r="E128" s="88"/>
      <c r="F128" s="89"/>
      <c r="G128" s="89"/>
      <c r="H128" s="89"/>
      <c r="I128" s="89"/>
      <c r="J128" s="89"/>
      <c r="K128" s="89"/>
      <c r="L128" s="90"/>
      <c r="M128" s="24"/>
      <c r="N128" s="75"/>
      <c r="O128" s="76"/>
      <c r="P128" s="150"/>
      <c r="Q128" s="150"/>
      <c r="R128" s="150"/>
      <c r="S128" s="150"/>
      <c r="T128" s="150"/>
      <c r="U128" s="150"/>
      <c r="V128" s="150"/>
    </row>
    <row r="129" spans="1:22" s="148" customFormat="1" ht="75" hidden="1">
      <c r="A129" s="134" t="s">
        <v>25</v>
      </c>
      <c r="B129" s="135"/>
      <c r="C129" s="135"/>
      <c r="D129" s="136"/>
      <c r="E129" s="136"/>
      <c r="F129" s="137"/>
      <c r="G129" s="137"/>
      <c r="H129" s="137"/>
      <c r="I129" s="137"/>
      <c r="J129" s="137"/>
      <c r="K129" s="137"/>
      <c r="L129" s="138"/>
      <c r="M129" s="53"/>
      <c r="N129" s="75"/>
      <c r="O129" s="76"/>
      <c r="P129" s="150"/>
      <c r="Q129" s="150"/>
      <c r="R129" s="150"/>
      <c r="S129" s="150"/>
      <c r="T129" s="150"/>
      <c r="U129" s="150"/>
      <c r="V129" s="150"/>
    </row>
    <row r="130" spans="1:22" s="148" customFormat="1" ht="18.75" hidden="1">
      <c r="A130" s="27" t="s">
        <v>26</v>
      </c>
      <c r="B130" s="122"/>
      <c r="C130" s="122"/>
      <c r="D130" s="88"/>
      <c r="E130" s="88" t="e">
        <f>E129/D129*100</f>
        <v>#DIV/0!</v>
      </c>
      <c r="F130" s="89"/>
      <c r="G130" s="89"/>
      <c r="H130" s="89"/>
      <c r="I130" s="89"/>
      <c r="J130" s="89" t="e">
        <f>J129/E129*100</f>
        <v>#DIV/0!</v>
      </c>
      <c r="K130" s="89" t="e">
        <f>K129/J129*100</f>
        <v>#DIV/0!</v>
      </c>
      <c r="L130" s="90" t="e">
        <f>L129/K129*100</f>
        <v>#DIV/0!</v>
      </c>
      <c r="M130" s="24"/>
      <c r="N130" s="75" t="e">
        <f>J129/D129*100</f>
        <v>#DIV/0!</v>
      </c>
      <c r="O130" s="76" t="e">
        <f>L129/D129*100</f>
        <v>#DIV/0!</v>
      </c>
      <c r="P130" s="150"/>
      <c r="Q130" s="150"/>
      <c r="R130" s="150"/>
      <c r="S130" s="150"/>
      <c r="T130" s="150"/>
      <c r="U130" s="150"/>
      <c r="V130" s="150"/>
    </row>
    <row r="131" spans="1:22" s="148" customFormat="1" ht="81" customHeight="1">
      <c r="A131" s="134" t="s">
        <v>66</v>
      </c>
      <c r="B131" s="34">
        <v>1.1</v>
      </c>
      <c r="C131" s="139"/>
      <c r="D131" s="140">
        <v>1</v>
      </c>
      <c r="E131" s="141">
        <v>0.9</v>
      </c>
      <c r="F131" s="142">
        <v>1.2</v>
      </c>
      <c r="G131" s="142">
        <v>1</v>
      </c>
      <c r="H131" s="142"/>
      <c r="I131" s="142">
        <v>1.2</v>
      </c>
      <c r="J131" s="142">
        <v>0.8</v>
      </c>
      <c r="K131" s="142">
        <v>0.8</v>
      </c>
      <c r="L131" s="143">
        <v>0.8</v>
      </c>
      <c r="M131" s="24">
        <v>0.8</v>
      </c>
      <c r="N131" s="144">
        <f>K131/G131*100</f>
        <v>80</v>
      </c>
      <c r="O131" s="145">
        <f>M131/G131*100</f>
        <v>80</v>
      </c>
      <c r="P131" s="150"/>
      <c r="Q131" s="150"/>
      <c r="R131" s="150"/>
      <c r="S131" s="150"/>
      <c r="T131" s="150"/>
      <c r="U131" s="150"/>
      <c r="V131" s="150"/>
    </row>
    <row r="132" s="3" customFormat="1" ht="24.75" customHeight="1"/>
    <row r="133" s="3" customFormat="1" ht="24.75" customHeight="1"/>
    <row r="134" s="3" customFormat="1" ht="3" customHeight="1" hidden="1"/>
    <row r="135" spans="1:15" s="3" customFormat="1" ht="20.25">
      <c r="A135" s="171" t="s">
        <v>72</v>
      </c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</row>
    <row r="136" spans="1:15" s="3" customFormat="1" ht="20.25">
      <c r="A136" s="171" t="s">
        <v>29</v>
      </c>
      <c r="B136" s="171"/>
      <c r="C136" s="171"/>
      <c r="D136" s="171"/>
      <c r="E136" s="171"/>
      <c r="F136" s="171"/>
      <c r="G136" s="171"/>
      <c r="H136" s="171"/>
      <c r="I136" s="171"/>
      <c r="J136" s="171"/>
      <c r="K136" s="173" t="s">
        <v>73</v>
      </c>
      <c r="L136" s="173"/>
      <c r="M136" s="173"/>
      <c r="N136" s="173"/>
      <c r="O136" s="173"/>
    </row>
    <row r="137" spans="1:15" ht="18.75">
      <c r="A137" s="3"/>
      <c r="B137" s="3"/>
      <c r="C137" s="3"/>
      <c r="D137" s="3"/>
      <c r="E137" s="3"/>
      <c r="F137" s="3"/>
      <c r="G137" s="3"/>
      <c r="H137" s="3"/>
      <c r="I137" s="3"/>
      <c r="J137" s="4"/>
      <c r="K137" s="10"/>
      <c r="L137" s="10"/>
      <c r="M137" s="10"/>
      <c r="N137" s="10"/>
      <c r="O137" s="10"/>
    </row>
    <row r="138" spans="1:15" ht="18.75">
      <c r="A138" s="3"/>
      <c r="B138" s="3"/>
      <c r="C138" s="3"/>
      <c r="D138" s="3"/>
      <c r="E138" s="3"/>
      <c r="F138" s="3"/>
      <c r="G138" s="3"/>
      <c r="H138" s="3"/>
      <c r="I138" s="3"/>
      <c r="J138" s="4"/>
      <c r="K138" s="10"/>
      <c r="L138" s="10"/>
      <c r="M138" s="10"/>
      <c r="N138" s="10"/>
      <c r="O138" s="10"/>
    </row>
    <row r="139" spans="1:15" ht="18.75">
      <c r="A139" s="3"/>
      <c r="B139" s="3"/>
      <c r="C139" s="3"/>
      <c r="D139" s="3"/>
      <c r="E139" s="3"/>
      <c r="F139" s="3"/>
      <c r="G139" s="3"/>
      <c r="H139" s="3"/>
      <c r="I139" s="3"/>
      <c r="J139" s="4"/>
      <c r="K139" s="10"/>
      <c r="L139" s="10"/>
      <c r="M139" s="10"/>
      <c r="N139" s="10"/>
      <c r="O139" s="10"/>
    </row>
    <row r="140" spans="1:15" ht="18.75">
      <c r="A140" s="3"/>
      <c r="B140" s="3"/>
      <c r="C140" s="3"/>
      <c r="D140" s="3"/>
      <c r="E140" s="3"/>
      <c r="F140" s="3"/>
      <c r="G140" s="3"/>
      <c r="H140" s="3"/>
      <c r="I140" s="3"/>
      <c r="J140" s="4"/>
      <c r="K140" s="10"/>
      <c r="L140" s="10"/>
      <c r="M140" s="10"/>
      <c r="N140" s="10"/>
      <c r="O140" s="10"/>
    </row>
  </sheetData>
  <sheetProtection selectLockedCells="1" selectUnlockedCells="1"/>
  <mergeCells count="19">
    <mergeCell ref="K14:M14"/>
    <mergeCell ref="A11:O11"/>
    <mergeCell ref="D14:G14"/>
    <mergeCell ref="P16:S16"/>
    <mergeCell ref="A13:A14"/>
    <mergeCell ref="N13:N14"/>
    <mergeCell ref="O13:O14"/>
    <mergeCell ref="P13:S13"/>
    <mergeCell ref="P14:S14"/>
    <mergeCell ref="A8:O8"/>
    <mergeCell ref="A9:O9"/>
    <mergeCell ref="A10:O10"/>
    <mergeCell ref="K136:O136"/>
    <mergeCell ref="K2:O2"/>
    <mergeCell ref="K3:O3"/>
    <mergeCell ref="K4:O4"/>
    <mergeCell ref="K5:O5"/>
    <mergeCell ref="K6:O6"/>
    <mergeCell ref="K7:O7"/>
  </mergeCells>
  <printOptions/>
  <pageMargins left="1.1811023622047245" right="0.5905511811023623" top="0.7874015748031497" bottom="0.7874015748031497" header="0.31496062992125984" footer="0.31496062992125984"/>
  <pageSetup blackAndWhite="1" fitToHeight="0" fitToWidth="1" horizontalDpi="600" verticalDpi="600" orientation="portrait" paperSize="9" scale="52" r:id="rId1"/>
  <rowBreaks count="1" manualBreakCount="1">
    <brk id="98" max="14" man="1"/>
  </rowBreaks>
  <colBreaks count="1" manualBreakCount="1">
    <brk id="15" min="1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2018-11-14T05:01:54Z</cp:lastPrinted>
  <dcterms:created xsi:type="dcterms:W3CDTF">2013-09-04T07:16:35Z</dcterms:created>
  <dcterms:modified xsi:type="dcterms:W3CDTF">2018-11-14T05:01:59Z</dcterms:modified>
  <cp:category/>
  <cp:version/>
  <cp:contentType/>
  <cp:contentStatus/>
</cp:coreProperties>
</file>